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0" yWindow="0" windowWidth="28800" windowHeight="12300" tabRatio="945" activeTab="9"/>
  </bookViews>
  <sheets>
    <sheet name="о расходовании субсидии" sheetId="1" r:id="rId1"/>
    <sheet name="о составе и количестве граждан" sheetId="2" r:id="rId2"/>
    <sheet name="о предоставлении услуг" sheetId="3" r:id="rId3"/>
    <sheet name="до 3-лет" sheetId="19" r:id="rId4"/>
    <sheet name="доп услуги" sheetId="4" r:id="rId5"/>
    <sheet name="о деятельности" sheetId="5" r:id="rId6"/>
    <sheet name="Мониторинг 1" sheetId="7" r:id="rId7"/>
    <sheet name="Мониторинг 2" sheetId="8" r:id="rId8"/>
    <sheet name="Мониторинг 3" sheetId="9" r:id="rId9"/>
    <sheet name="п4 (о достижении)" sheetId="13" r:id="rId10"/>
    <sheet name="п5 (о расходах)" sheetId="14" r:id="rId11"/>
    <sheet name="кол-во ПСУ" sheetId="20" r:id="rId12"/>
    <sheet name="6 Собес" sheetId="21" state="hidden" r:id="rId13"/>
  </sheets>
  <definedNames>
    <definedName name="_xlnm.Print_Area" localSheetId="3">'до 3-лет'!$A$1:$S$24</definedName>
    <definedName name="_xlnm.Print_Area" localSheetId="5">'о деятельности'!$A$1:$C$55</definedName>
    <definedName name="_xlnm.Print_Area" localSheetId="2">'о предоставлении услуг'!$A$1:$M$107</definedName>
    <definedName name="_xlnm.Print_Area" localSheetId="0">'о расходовании субсидии'!$A$1:$G$46</definedName>
  </definedNames>
  <calcPr calcId="162913"/>
</workbook>
</file>

<file path=xl/calcChain.xml><?xml version="1.0" encoding="utf-8"?>
<calcChain xmlns="http://schemas.openxmlformats.org/spreadsheetml/2006/main">
  <c r="C41" i="5"/>
  <c r="C40"/>
  <c r="C3" i="13" l="1"/>
  <c r="D12" l="1"/>
  <c r="D25" i="4" l="1"/>
  <c r="E41" i="2"/>
  <c r="CF31" i="7" s="1"/>
  <c r="G18" i="19"/>
  <c r="DP25" i="9" s="1"/>
  <c r="C48" i="5"/>
  <c r="D89" i="14"/>
  <c r="D21" i="20"/>
  <c r="D24"/>
  <c r="Y92" i="3"/>
  <c r="AC92" s="1"/>
  <c r="X92"/>
  <c r="W92"/>
  <c r="Y91"/>
  <c r="AC91" s="1"/>
  <c r="X91"/>
  <c r="AB91" s="1"/>
  <c r="W91"/>
  <c r="Y90"/>
  <c r="AC90" s="1"/>
  <c r="X90"/>
  <c r="AB90" s="1"/>
  <c r="W90"/>
  <c r="Y89"/>
  <c r="X89"/>
  <c r="W89"/>
  <c r="Y88"/>
  <c r="AC88" s="1"/>
  <c r="X88"/>
  <c r="AB88" s="1"/>
  <c r="W88"/>
  <c r="Y87"/>
  <c r="X87"/>
  <c r="W87"/>
  <c r="Y85"/>
  <c r="AC85" s="1"/>
  <c r="X85"/>
  <c r="AB85" s="1"/>
  <c r="W85"/>
  <c r="Y84"/>
  <c r="AC84" s="1"/>
  <c r="X84"/>
  <c r="AB84" s="1"/>
  <c r="W84"/>
  <c r="Y83"/>
  <c r="AC83" s="1"/>
  <c r="X83"/>
  <c r="AB83" s="1"/>
  <c r="W83"/>
  <c r="Y82"/>
  <c r="AC82" s="1"/>
  <c r="X82"/>
  <c r="W82"/>
  <c r="Y80"/>
  <c r="AC80" s="1"/>
  <c r="X80"/>
  <c r="AB80" s="1"/>
  <c r="W80"/>
  <c r="AA80" s="1"/>
  <c r="Y79"/>
  <c r="X79"/>
  <c r="AB79" s="1"/>
  <c r="W79"/>
  <c r="AA79" s="1"/>
  <c r="Y78"/>
  <c r="AC78" s="1"/>
  <c r="X78"/>
  <c r="AB78" s="1"/>
  <c r="W78"/>
  <c r="AA78" s="1"/>
  <c r="AA81" s="1"/>
  <c r="Y77"/>
  <c r="AC77" s="1"/>
  <c r="X77"/>
  <c r="AB77" s="1"/>
  <c r="W77"/>
  <c r="Y76"/>
  <c r="AC76" s="1"/>
  <c r="X76"/>
  <c r="AB76" s="1"/>
  <c r="W76"/>
  <c r="Y75"/>
  <c r="AC75" s="1"/>
  <c r="X75"/>
  <c r="AB75" s="1"/>
  <c r="W75"/>
  <c r="Y74"/>
  <c r="X74"/>
  <c r="W74"/>
  <c r="Y72"/>
  <c r="AC72" s="1"/>
  <c r="X72"/>
  <c r="AB72" s="1"/>
  <c r="W72"/>
  <c r="AA72" s="1"/>
  <c r="Y71"/>
  <c r="X71"/>
  <c r="AB71" s="1"/>
  <c r="W71"/>
  <c r="AA71" s="1"/>
  <c r="Y70"/>
  <c r="X70"/>
  <c r="W70"/>
  <c r="Y69"/>
  <c r="X69"/>
  <c r="W69"/>
  <c r="Y68"/>
  <c r="X68"/>
  <c r="W68"/>
  <c r="Y67"/>
  <c r="AC67" s="1"/>
  <c r="X67"/>
  <c r="AB67" s="1"/>
  <c r="W67"/>
  <c r="AA67" s="1"/>
  <c r="Y66"/>
  <c r="X66"/>
  <c r="W66"/>
  <c r="Y64"/>
  <c r="X64"/>
  <c r="W64"/>
  <c r="Y63"/>
  <c r="AC63" s="1"/>
  <c r="X63"/>
  <c r="AB63" s="1"/>
  <c r="W63"/>
  <c r="AA63" s="1"/>
  <c r="Y62"/>
  <c r="AC62" s="1"/>
  <c r="X62"/>
  <c r="AB62" s="1"/>
  <c r="W62"/>
  <c r="AA62" s="1"/>
  <c r="Y61"/>
  <c r="AC61" s="1"/>
  <c r="X61"/>
  <c r="AB61" s="1"/>
  <c r="W61"/>
  <c r="AA61" s="1"/>
  <c r="Y60"/>
  <c r="AC60" s="1"/>
  <c r="X60"/>
  <c r="W60"/>
  <c r="AA60" s="1"/>
  <c r="Y59"/>
  <c r="X59"/>
  <c r="W59"/>
  <c r="Y58"/>
  <c r="X58"/>
  <c r="W58"/>
  <c r="Y57"/>
  <c r="X57"/>
  <c r="W57"/>
  <c r="Y56"/>
  <c r="X56"/>
  <c r="W56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3"/>
  <c r="AC43" s="1"/>
  <c r="X43"/>
  <c r="AB43" s="1"/>
  <c r="W43"/>
  <c r="Y42"/>
  <c r="AC42" s="1"/>
  <c r="X42"/>
  <c r="AB42" s="1"/>
  <c r="W42"/>
  <c r="Y41"/>
  <c r="AC41" s="1"/>
  <c r="X41"/>
  <c r="AB41" s="1"/>
  <c r="W41"/>
  <c r="AA41" s="1"/>
  <c r="Y40"/>
  <c r="AC40" s="1"/>
  <c r="X40"/>
  <c r="AB40" s="1"/>
  <c r="W40"/>
  <c r="AA40" s="1"/>
  <c r="Y39"/>
  <c r="AC39" s="1"/>
  <c r="X39"/>
  <c r="AB39" s="1"/>
  <c r="W39"/>
  <c r="AA39" s="1"/>
  <c r="Y38"/>
  <c r="X38"/>
  <c r="AB38" s="1"/>
  <c r="W38"/>
  <c r="AA38" s="1"/>
  <c r="Y37"/>
  <c r="AC37" s="1"/>
  <c r="X37"/>
  <c r="AB37" s="1"/>
  <c r="W37"/>
  <c r="AA37" s="1"/>
  <c r="Y36"/>
  <c r="AC36" s="1"/>
  <c r="X36"/>
  <c r="AB36" s="1"/>
  <c r="W36"/>
  <c r="AA36" s="1"/>
  <c r="Y35"/>
  <c r="AC35" s="1"/>
  <c r="X35"/>
  <c r="AB35" s="1"/>
  <c r="W35"/>
  <c r="AA35" s="1"/>
  <c r="Y34"/>
  <c r="X34"/>
  <c r="W34"/>
  <c r="Y32"/>
  <c r="AC32" s="1"/>
  <c r="X32"/>
  <c r="AB32" s="1"/>
  <c r="W32"/>
  <c r="Y31"/>
  <c r="AC31" s="1"/>
  <c r="X31"/>
  <c r="AB31" s="1"/>
  <c r="W31"/>
  <c r="AA31" s="1"/>
  <c r="Y30"/>
  <c r="X30"/>
  <c r="AB30" s="1"/>
  <c r="W30"/>
  <c r="AA30" s="1"/>
  <c r="Y29"/>
  <c r="AC29" s="1"/>
  <c r="X29"/>
  <c r="AB29" s="1"/>
  <c r="W29"/>
  <c r="AA29" s="1"/>
  <c r="Y28"/>
  <c r="AC28" s="1"/>
  <c r="X28"/>
  <c r="AB28" s="1"/>
  <c r="W28"/>
  <c r="Y27"/>
  <c r="AC27" s="1"/>
  <c r="X27"/>
  <c r="AB27" s="1"/>
  <c r="W27"/>
  <c r="AA27" s="1"/>
  <c r="Y26"/>
  <c r="AC26" s="1"/>
  <c r="X26"/>
  <c r="AB26" s="1"/>
  <c r="W26"/>
  <c r="Y25"/>
  <c r="AC25" s="1"/>
  <c r="X25"/>
  <c r="AB25" s="1"/>
  <c r="W25"/>
  <c r="AA25" s="1"/>
  <c r="Y24"/>
  <c r="AC24" s="1"/>
  <c r="X24"/>
  <c r="AB24" s="1"/>
  <c r="W24"/>
  <c r="AA24" s="1"/>
  <c r="Y23"/>
  <c r="AC23" s="1"/>
  <c r="X23"/>
  <c r="AB23" s="1"/>
  <c r="W23"/>
  <c r="AA23" s="1"/>
  <c r="Y22"/>
  <c r="AC22"/>
  <c r="X22"/>
  <c r="AB22" s="1"/>
  <c r="W22"/>
  <c r="AA22" s="1"/>
  <c r="Y21"/>
  <c r="AC21" s="1"/>
  <c r="X21"/>
  <c r="AB21" s="1"/>
  <c r="W21"/>
  <c r="AA21" s="1"/>
  <c r="Y20"/>
  <c r="AC20" s="1"/>
  <c r="X20"/>
  <c r="AB20" s="1"/>
  <c r="W20"/>
  <c r="AA20" s="1"/>
  <c r="Y19"/>
  <c r="AC19" s="1"/>
  <c r="X19"/>
  <c r="AB19" s="1"/>
  <c r="W19"/>
  <c r="AA19" s="1"/>
  <c r="Y18"/>
  <c r="AC18" s="1"/>
  <c r="X18"/>
  <c r="AB18" s="1"/>
  <c r="W18"/>
  <c r="AA18" s="1"/>
  <c r="Y17"/>
  <c r="X17"/>
  <c r="AB17" s="1"/>
  <c r="W17"/>
  <c r="AA17" s="1"/>
  <c r="Y16"/>
  <c r="AC16" s="1"/>
  <c r="X16"/>
  <c r="AB16" s="1"/>
  <c r="W16"/>
  <c r="AA16" s="1"/>
  <c r="Y15"/>
  <c r="AC15" s="1"/>
  <c r="X15"/>
  <c r="AB15" s="1"/>
  <c r="W15"/>
  <c r="AA15" s="1"/>
  <c r="Y14"/>
  <c r="AC14" s="1"/>
  <c r="X14"/>
  <c r="AB14" s="1"/>
  <c r="W14"/>
  <c r="AA14" s="1"/>
  <c r="AB92"/>
  <c r="AC89"/>
  <c r="AB89"/>
  <c r="AB82"/>
  <c r="AC79"/>
  <c r="AC71"/>
  <c r="AB60"/>
  <c r="AC38"/>
  <c r="AC17"/>
  <c r="AC30"/>
  <c r="AA85"/>
  <c r="AA86" s="1"/>
  <c r="AA28"/>
  <c r="AA26"/>
  <c r="Z13"/>
  <c r="V84"/>
  <c r="V37"/>
  <c r="V55"/>
  <c r="Q85"/>
  <c r="V85" s="1"/>
  <c r="Q83"/>
  <c r="Q86" s="1"/>
  <c r="Q80"/>
  <c r="V80" s="1"/>
  <c r="Q79"/>
  <c r="V79" s="1"/>
  <c r="Q78"/>
  <c r="V78" s="1"/>
  <c r="Q75"/>
  <c r="Q81" s="1"/>
  <c r="V75"/>
  <c r="V81" s="1"/>
  <c r="Q71"/>
  <c r="V71" s="1"/>
  <c r="Q67"/>
  <c r="V67" s="1"/>
  <c r="Q63"/>
  <c r="V63"/>
  <c r="Q55"/>
  <c r="Q42"/>
  <c r="Q41"/>
  <c r="V41" s="1"/>
  <c r="Q40"/>
  <c r="V40" s="1"/>
  <c r="Q39"/>
  <c r="V39" s="1"/>
  <c r="Q38"/>
  <c r="V38" s="1"/>
  <c r="Q36"/>
  <c r="V36" s="1"/>
  <c r="Q35"/>
  <c r="V35" s="1"/>
  <c r="V44" s="1"/>
  <c r="Q32"/>
  <c r="V32"/>
  <c r="Q31"/>
  <c r="V31" s="1"/>
  <c r="Q30"/>
  <c r="V30" s="1"/>
  <c r="Q29"/>
  <c r="V29" s="1"/>
  <c r="Q28"/>
  <c r="V28" s="1"/>
  <c r="Q27"/>
  <c r="V27" s="1"/>
  <c r="Q26"/>
  <c r="V26" s="1"/>
  <c r="Q25"/>
  <c r="V25" s="1"/>
  <c r="Q24"/>
  <c r="V24" s="1"/>
  <c r="Q23"/>
  <c r="V23" s="1"/>
  <c r="Q22"/>
  <c r="V22" s="1"/>
  <c r="Q21"/>
  <c r="V21" s="1"/>
  <c r="Q20"/>
  <c r="V20" s="1"/>
  <c r="Q19"/>
  <c r="V19" s="1"/>
  <c r="Q18"/>
  <c r="V18" s="1"/>
  <c r="Q17"/>
  <c r="V17" s="1"/>
  <c r="Q16"/>
  <c r="V16" s="1"/>
  <c r="Q15"/>
  <c r="V15" s="1"/>
  <c r="Q14"/>
  <c r="J15" i="2"/>
  <c r="G93" i="3"/>
  <c r="G86"/>
  <c r="M81"/>
  <c r="L81"/>
  <c r="K81"/>
  <c r="J81"/>
  <c r="I81"/>
  <c r="H81"/>
  <c r="G81"/>
  <c r="M73"/>
  <c r="L73"/>
  <c r="X73" s="1"/>
  <c r="K73"/>
  <c r="J73"/>
  <c r="Y73" s="1"/>
  <c r="I73"/>
  <c r="H73"/>
  <c r="G73"/>
  <c r="M65"/>
  <c r="L65"/>
  <c r="K65"/>
  <c r="J65"/>
  <c r="I65"/>
  <c r="H65"/>
  <c r="G65"/>
  <c r="G55"/>
  <c r="H55"/>
  <c r="I55"/>
  <c r="M55"/>
  <c r="L55"/>
  <c r="J55"/>
  <c r="K55"/>
  <c r="H44"/>
  <c r="I44"/>
  <c r="J44"/>
  <c r="K44"/>
  <c r="L44"/>
  <c r="M44"/>
  <c r="G44"/>
  <c r="H13"/>
  <c r="H33" s="1"/>
  <c r="I13"/>
  <c r="I33" s="1"/>
  <c r="J13"/>
  <c r="J33" s="1"/>
  <c r="K13"/>
  <c r="K33" s="1"/>
  <c r="L13"/>
  <c r="L33" s="1"/>
  <c r="M13"/>
  <c r="M33" s="1"/>
  <c r="G13"/>
  <c r="G33" s="1"/>
  <c r="C11" i="19"/>
  <c r="D11"/>
  <c r="D12" i="14"/>
  <c r="DL16" i="9"/>
  <c r="EF22" s="1"/>
  <c r="C325" i="21"/>
  <c r="C322"/>
  <c r="D92" i="14"/>
  <c r="D15" i="13"/>
  <c r="C51" i="5"/>
  <c r="F103" i="3"/>
  <c r="F100"/>
  <c r="DP27" i="8" s="1"/>
  <c r="E44" i="2"/>
  <c r="D28" i="4"/>
  <c r="G21" i="19"/>
  <c r="O11"/>
  <c r="K11"/>
  <c r="D12"/>
  <c r="D13"/>
  <c r="D14"/>
  <c r="D15"/>
  <c r="D16"/>
  <c r="C12"/>
  <c r="C13"/>
  <c r="C14"/>
  <c r="C15"/>
  <c r="C16"/>
  <c r="A5" i="2"/>
  <c r="A4" i="5" s="1"/>
  <c r="C320" i="21"/>
  <c r="C319"/>
  <c r="C318"/>
  <c r="C317"/>
  <c r="C316"/>
  <c r="C315"/>
  <c r="C314"/>
  <c r="C313"/>
  <c r="C312"/>
  <c r="C311"/>
  <c r="C310"/>
  <c r="C309"/>
  <c r="J307"/>
  <c r="I307"/>
  <c r="H307"/>
  <c r="G307"/>
  <c r="F307"/>
  <c r="E307"/>
  <c r="D307"/>
  <c r="C298"/>
  <c r="C297"/>
  <c r="C296"/>
  <c r="C295"/>
  <c r="C294"/>
  <c r="C293"/>
  <c r="C292"/>
  <c r="C291"/>
  <c r="C290"/>
  <c r="C289"/>
  <c r="C288"/>
  <c r="C287"/>
  <c r="Q285"/>
  <c r="P285"/>
  <c r="O285"/>
  <c r="N285"/>
  <c r="M285"/>
  <c r="L285"/>
  <c r="K285"/>
  <c r="J285"/>
  <c r="I285"/>
  <c r="H285"/>
  <c r="G285"/>
  <c r="F285"/>
  <c r="E285"/>
  <c r="D285"/>
  <c r="C267"/>
  <c r="C261"/>
  <c r="C252"/>
  <c r="E242"/>
  <c r="C242" s="1"/>
  <c r="E241"/>
  <c r="C241" s="1"/>
  <c r="E240"/>
  <c r="C240" s="1"/>
  <c r="E239"/>
  <c r="C239" s="1"/>
  <c r="G237"/>
  <c r="F237"/>
  <c r="D237"/>
  <c r="E236"/>
  <c r="C236" s="1"/>
  <c r="E235"/>
  <c r="C235" s="1"/>
  <c r="G233"/>
  <c r="F233"/>
  <c r="D233"/>
  <c r="E232"/>
  <c r="E231"/>
  <c r="E230"/>
  <c r="E229"/>
  <c r="E228"/>
  <c r="E227"/>
  <c r="E226"/>
  <c r="E225"/>
  <c r="G223"/>
  <c r="F223"/>
  <c r="E222"/>
  <c r="C222" s="1"/>
  <c r="E213"/>
  <c r="C213" s="1"/>
  <c r="E212"/>
  <c r="C212" s="1"/>
  <c r="E211"/>
  <c r="C211" s="1"/>
  <c r="E210"/>
  <c r="C210" s="1"/>
  <c r="G208"/>
  <c r="F208"/>
  <c r="D208"/>
  <c r="E207"/>
  <c r="C207" s="1"/>
  <c r="E206"/>
  <c r="C206" s="1"/>
  <c r="E205"/>
  <c r="C205" s="1"/>
  <c r="E204"/>
  <c r="C204" s="1"/>
  <c r="E203"/>
  <c r="C203" s="1"/>
  <c r="E202"/>
  <c r="C202" s="1"/>
  <c r="E201"/>
  <c r="C201" s="1"/>
  <c r="E200"/>
  <c r="C200" s="1"/>
  <c r="E199"/>
  <c r="C199" s="1"/>
  <c r="E198"/>
  <c r="C198" s="1"/>
  <c r="E197"/>
  <c r="C197" s="1"/>
  <c r="E196"/>
  <c r="C196" s="1"/>
  <c r="E195"/>
  <c r="C195"/>
  <c r="E194"/>
  <c r="C194" s="1"/>
  <c r="E193"/>
  <c r="C193" s="1"/>
  <c r="E192"/>
  <c r="C192" s="1"/>
  <c r="E191"/>
  <c r="C191" s="1"/>
  <c r="G189"/>
  <c r="F189"/>
  <c r="D189"/>
  <c r="E188"/>
  <c r="C188" s="1"/>
  <c r="E187"/>
  <c r="C187" s="1"/>
  <c r="E186"/>
  <c r="C186" s="1"/>
  <c r="E185"/>
  <c r="C185" s="1"/>
  <c r="E184"/>
  <c r="C184" s="1"/>
  <c r="E183"/>
  <c r="C183" s="1"/>
  <c r="E182"/>
  <c r="C182" s="1"/>
  <c r="E181"/>
  <c r="C181" s="1"/>
  <c r="E180"/>
  <c r="C180" s="1"/>
  <c r="E179"/>
  <c r="C179" s="1"/>
  <c r="E178"/>
  <c r="C178" s="1"/>
  <c r="E177"/>
  <c r="C177" s="1"/>
  <c r="G175"/>
  <c r="F175"/>
  <c r="F174" s="1"/>
  <c r="D175"/>
  <c r="E173"/>
  <c r="C173" s="1"/>
  <c r="E172"/>
  <c r="C172" s="1"/>
  <c r="E171"/>
  <c r="C171" s="1"/>
  <c r="E170"/>
  <c r="C170" s="1"/>
  <c r="E169"/>
  <c r="C169" s="1"/>
  <c r="E168"/>
  <c r="C168" s="1"/>
  <c r="E167"/>
  <c r="C167" s="1"/>
  <c r="E166"/>
  <c r="C166" s="1"/>
  <c r="E164"/>
  <c r="C164" s="1"/>
  <c r="E163"/>
  <c r="C163" s="1"/>
  <c r="C153"/>
  <c r="C152"/>
  <c r="C151"/>
  <c r="C150"/>
  <c r="O148"/>
  <c r="N148"/>
  <c r="M148"/>
  <c r="L148"/>
  <c r="K148"/>
  <c r="J148"/>
  <c r="I148"/>
  <c r="H148"/>
  <c r="G148"/>
  <c r="F148"/>
  <c r="E148"/>
  <c r="D148"/>
  <c r="C147"/>
  <c r="C146"/>
  <c r="C145"/>
  <c r="C144"/>
  <c r="C143"/>
  <c r="C142"/>
  <c r="C141"/>
  <c r="C140"/>
  <c r="O138"/>
  <c r="N138"/>
  <c r="M138"/>
  <c r="L138"/>
  <c r="K138"/>
  <c r="J138"/>
  <c r="I138"/>
  <c r="H138"/>
  <c r="G138"/>
  <c r="F138"/>
  <c r="E138"/>
  <c r="D138"/>
  <c r="C137"/>
  <c r="C136"/>
  <c r="C135"/>
  <c r="C134"/>
  <c r="O132"/>
  <c r="N132"/>
  <c r="M132"/>
  <c r="L132"/>
  <c r="K132"/>
  <c r="J132"/>
  <c r="I132"/>
  <c r="H132"/>
  <c r="G132"/>
  <c r="F132"/>
  <c r="E132"/>
  <c r="D132"/>
  <c r="C131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O103"/>
  <c r="N103"/>
  <c r="M103"/>
  <c r="L103"/>
  <c r="K103"/>
  <c r="J103"/>
  <c r="I103"/>
  <c r="H103"/>
  <c r="G103"/>
  <c r="F103"/>
  <c r="E103"/>
  <c r="D103"/>
  <c r="C102"/>
  <c r="C101"/>
  <c r="C100"/>
  <c r="C99"/>
  <c r="C98"/>
  <c r="C97"/>
  <c r="C96"/>
  <c r="C95"/>
  <c r="C94"/>
  <c r="C93"/>
  <c r="C92"/>
  <c r="C91"/>
  <c r="O89"/>
  <c r="O87" s="1"/>
  <c r="N89"/>
  <c r="M89"/>
  <c r="M87" s="1"/>
  <c r="L89"/>
  <c r="L87" s="1"/>
  <c r="K89"/>
  <c r="J89"/>
  <c r="I89"/>
  <c r="H89"/>
  <c r="G89"/>
  <c r="F89"/>
  <c r="E89"/>
  <c r="E87" s="1"/>
  <c r="D89"/>
  <c r="C86"/>
  <c r="C85"/>
  <c r="C84"/>
  <c r="C83"/>
  <c r="C82"/>
  <c r="C81"/>
  <c r="C80"/>
  <c r="C79"/>
  <c r="O77"/>
  <c r="N77"/>
  <c r="M77"/>
  <c r="L77"/>
  <c r="K77"/>
  <c r="J77"/>
  <c r="I77"/>
  <c r="H77"/>
  <c r="G77"/>
  <c r="F77"/>
  <c r="E77"/>
  <c r="D77"/>
  <c r="C76"/>
  <c r="C75"/>
  <c r="C74"/>
  <c r="O72"/>
  <c r="N72"/>
  <c r="M72"/>
  <c r="L72"/>
  <c r="K72"/>
  <c r="J72"/>
  <c r="I72"/>
  <c r="H72"/>
  <c r="G72"/>
  <c r="F72"/>
  <c r="E72"/>
  <c r="D72"/>
  <c r="C71"/>
  <c r="C61"/>
  <c r="C60"/>
  <c r="C59"/>
  <c r="C58"/>
  <c r="C57"/>
  <c r="G55"/>
  <c r="F55"/>
  <c r="E55"/>
  <c r="D55"/>
  <c r="C54"/>
  <c r="C53"/>
  <c r="C52"/>
  <c r="C51"/>
  <c r="C50"/>
  <c r="C49"/>
  <c r="C48"/>
  <c r="C47"/>
  <c r="G45"/>
  <c r="F45"/>
  <c r="E45"/>
  <c r="D45"/>
  <c r="C44"/>
  <c r="C35"/>
  <c r="C34"/>
  <c r="C33"/>
  <c r="C32"/>
  <c r="C30"/>
  <c r="C28"/>
  <c r="C27"/>
  <c r="G25"/>
  <c r="F25"/>
  <c r="E25"/>
  <c r="D25"/>
  <c r="C24"/>
  <c r="C23"/>
  <c r="C22"/>
  <c r="C21"/>
  <c r="C20"/>
  <c r="C19"/>
  <c r="C18"/>
  <c r="C17"/>
  <c r="G15"/>
  <c r="F15"/>
  <c r="E15"/>
  <c r="D15"/>
  <c r="C14"/>
  <c r="E12" i="14"/>
  <c r="D8"/>
  <c r="D14" i="2"/>
  <c r="D13" s="1"/>
  <c r="E14"/>
  <c r="F14"/>
  <c r="F13" s="1"/>
  <c r="G14"/>
  <c r="G13" s="1"/>
  <c r="H14"/>
  <c r="H13" s="1"/>
  <c r="I14"/>
  <c r="I13" s="1"/>
  <c r="C14"/>
  <c r="D20"/>
  <c r="C20"/>
  <c r="I26"/>
  <c r="H26"/>
  <c r="G26"/>
  <c r="F26"/>
  <c r="E26"/>
  <c r="D26"/>
  <c r="C26"/>
  <c r="K16"/>
  <c r="K21"/>
  <c r="K22"/>
  <c r="K23"/>
  <c r="K24"/>
  <c r="K25"/>
  <c r="J19"/>
  <c r="K18"/>
  <c r="K17"/>
  <c r="K19"/>
  <c r="F20" i="1"/>
  <c r="F19"/>
  <c r="F22"/>
  <c r="D21"/>
  <c r="D18" s="1"/>
  <c r="C21"/>
  <c r="C18" s="1"/>
  <c r="P24" i="8"/>
  <c r="E48" i="14"/>
  <c r="D48"/>
  <c r="E18"/>
  <c r="D18"/>
  <c r="E26"/>
  <c r="D26"/>
  <c r="E37"/>
  <c r="D37"/>
  <c r="E43"/>
  <c r="D43"/>
  <c r="E53"/>
  <c r="D53"/>
  <c r="E58"/>
  <c r="D58"/>
  <c r="E63"/>
  <c r="D63"/>
  <c r="E69"/>
  <c r="D69"/>
  <c r="E75"/>
  <c r="D75"/>
  <c r="EQ28" i="7"/>
  <c r="AV28" s="1"/>
  <c r="EQ27"/>
  <c r="AV27" s="1"/>
  <c r="EQ26"/>
  <c r="AV26" s="1"/>
  <c r="EQ25"/>
  <c r="AV25" s="1"/>
  <c r="EQ24"/>
  <c r="AV24" s="1"/>
  <c r="EQ23"/>
  <c r="AV23" s="1"/>
  <c r="EQ22"/>
  <c r="AV22" s="1"/>
  <c r="EQ21"/>
  <c r="BN29"/>
  <c r="AM29"/>
  <c r="BE29"/>
  <c r="BW29"/>
  <c r="CF29"/>
  <c r="CO29"/>
  <c r="CX29"/>
  <c r="DG29"/>
  <c r="DP29"/>
  <c r="EH29"/>
  <c r="EZ29"/>
  <c r="FI29"/>
  <c r="FR29"/>
  <c r="GA29"/>
  <c r="GJ29"/>
  <c r="GS29"/>
  <c r="HB29"/>
  <c r="HK29"/>
  <c r="HT29"/>
  <c r="U29"/>
  <c r="BQ12"/>
  <c r="O43" i="3"/>
  <c r="O42"/>
  <c r="N43"/>
  <c r="N42"/>
  <c r="N32"/>
  <c r="S32" s="1"/>
  <c r="P42"/>
  <c r="P32"/>
  <c r="U32" s="1"/>
  <c r="A7" i="20"/>
  <c r="B4"/>
  <c r="B3"/>
  <c r="B2" i="14"/>
  <c r="D18" i="4"/>
  <c r="E18"/>
  <c r="K12" i="19"/>
  <c r="K13"/>
  <c r="K14"/>
  <c r="K15"/>
  <c r="K16"/>
  <c r="O12"/>
  <c r="O13"/>
  <c r="O14"/>
  <c r="O15"/>
  <c r="O16"/>
  <c r="M93" i="3"/>
  <c r="L93"/>
  <c r="K93"/>
  <c r="J93"/>
  <c r="I93"/>
  <c r="H93"/>
  <c r="M86"/>
  <c r="L86"/>
  <c r="K86"/>
  <c r="I86"/>
  <c r="H86"/>
  <c r="A3"/>
  <c r="J17" i="2"/>
  <c r="J18"/>
  <c r="C36" i="5"/>
  <c r="D36"/>
  <c r="A6"/>
  <c r="A3"/>
  <c r="A6" i="19"/>
  <c r="A3"/>
  <c r="A5" i="4"/>
  <c r="A3"/>
  <c r="N55" i="3"/>
  <c r="O55"/>
  <c r="P55"/>
  <c r="R55"/>
  <c r="S55"/>
  <c r="T55"/>
  <c r="U55"/>
  <c r="Z55"/>
  <c r="AA55"/>
  <c r="A5"/>
  <c r="A8" i="2"/>
  <c r="J21"/>
  <c r="E20"/>
  <c r="F20"/>
  <c r="G20"/>
  <c r="H20"/>
  <c r="I20"/>
  <c r="J16"/>
  <c r="J22"/>
  <c r="J23"/>
  <c r="J24"/>
  <c r="J25"/>
  <c r="J27"/>
  <c r="J28"/>
  <c r="J29"/>
  <c r="J30"/>
  <c r="J31"/>
  <c r="J32"/>
  <c r="J33"/>
  <c r="J34"/>
  <c r="K15"/>
  <c r="K27"/>
  <c r="K28"/>
  <c r="K29"/>
  <c r="K30"/>
  <c r="K31"/>
  <c r="K32"/>
  <c r="K33"/>
  <c r="K34"/>
  <c r="A3"/>
  <c r="AB11" i="9"/>
  <c r="AH11" i="8"/>
  <c r="BL24"/>
  <c r="BS24"/>
  <c r="BD24"/>
  <c r="AV24"/>
  <c r="AN24"/>
  <c r="AF24"/>
  <c r="EA24"/>
  <c r="EH24"/>
  <c r="EO24"/>
  <c r="DT24"/>
  <c r="DL24"/>
  <c r="DD24"/>
  <c r="CV24"/>
  <c r="CN24"/>
  <c r="CG24"/>
  <c r="BZ24"/>
  <c r="X24"/>
  <c r="C29" i="5"/>
  <c r="C25"/>
  <c r="J86" i="3"/>
  <c r="R86"/>
  <c r="Z86"/>
  <c r="R81"/>
  <c r="Z81"/>
  <c r="R44"/>
  <c r="Z44"/>
  <c r="R13"/>
  <c r="F17" i="1"/>
  <c r="F16"/>
  <c r="F15" s="1"/>
  <c r="F14"/>
  <c r="F13"/>
  <c r="D15"/>
  <c r="D12"/>
  <c r="C15"/>
  <c r="C12" s="1"/>
  <c r="C23" i="5"/>
  <c r="F30" i="1"/>
  <c r="P85" i="3"/>
  <c r="U85" s="1"/>
  <c r="O85"/>
  <c r="T85" s="1"/>
  <c r="N85"/>
  <c r="S85" s="1"/>
  <c r="P83"/>
  <c r="U83" s="1"/>
  <c r="U86" s="1"/>
  <c r="O83"/>
  <c r="T83" s="1"/>
  <c r="T86" s="1"/>
  <c r="N83"/>
  <c r="S83" s="1"/>
  <c r="S86" s="1"/>
  <c r="P80"/>
  <c r="U80" s="1"/>
  <c r="O80"/>
  <c r="T80" s="1"/>
  <c r="N80"/>
  <c r="S80" s="1"/>
  <c r="P79"/>
  <c r="U79" s="1"/>
  <c r="O79"/>
  <c r="T79" s="1"/>
  <c r="N79"/>
  <c r="S79" s="1"/>
  <c r="P78"/>
  <c r="U78" s="1"/>
  <c r="O78"/>
  <c r="T78" s="1"/>
  <c r="N78"/>
  <c r="S78" s="1"/>
  <c r="P75"/>
  <c r="U75" s="1"/>
  <c r="U81" s="1"/>
  <c r="O75"/>
  <c r="T75"/>
  <c r="T81" s="1"/>
  <c r="N75"/>
  <c r="S75" s="1"/>
  <c r="S81" s="1"/>
  <c r="P71"/>
  <c r="U71" s="1"/>
  <c r="O71"/>
  <c r="T71" s="1"/>
  <c r="N71"/>
  <c r="S71" s="1"/>
  <c r="P67"/>
  <c r="U67" s="1"/>
  <c r="O67"/>
  <c r="T67" s="1"/>
  <c r="N67"/>
  <c r="S67" s="1"/>
  <c r="P63"/>
  <c r="U63"/>
  <c r="O63"/>
  <c r="T63" s="1"/>
  <c r="N63"/>
  <c r="S63" s="1"/>
  <c r="P41"/>
  <c r="U41" s="1"/>
  <c r="O41"/>
  <c r="T41"/>
  <c r="N41"/>
  <c r="S41" s="1"/>
  <c r="P40"/>
  <c r="U40" s="1"/>
  <c r="O40"/>
  <c r="T40" s="1"/>
  <c r="N40"/>
  <c r="S40" s="1"/>
  <c r="P39"/>
  <c r="U39" s="1"/>
  <c r="O39"/>
  <c r="T39" s="1"/>
  <c r="N39"/>
  <c r="S39" s="1"/>
  <c r="P38"/>
  <c r="U38" s="1"/>
  <c r="O38"/>
  <c r="T38" s="1"/>
  <c r="N38"/>
  <c r="S38" s="1"/>
  <c r="P36"/>
  <c r="U36" s="1"/>
  <c r="O36"/>
  <c r="T36" s="1"/>
  <c r="N36"/>
  <c r="S36" s="1"/>
  <c r="P35"/>
  <c r="O35"/>
  <c r="T35" s="1"/>
  <c r="N35"/>
  <c r="P31"/>
  <c r="U31" s="1"/>
  <c r="O31"/>
  <c r="T31" s="1"/>
  <c r="N31"/>
  <c r="S31" s="1"/>
  <c r="P30"/>
  <c r="U30" s="1"/>
  <c r="O30"/>
  <c r="T30" s="1"/>
  <c r="N30"/>
  <c r="S30" s="1"/>
  <c r="P29"/>
  <c r="U29" s="1"/>
  <c r="O29"/>
  <c r="T29" s="1"/>
  <c r="N29"/>
  <c r="S29" s="1"/>
  <c r="P28"/>
  <c r="U28" s="1"/>
  <c r="O28"/>
  <c r="T28" s="1"/>
  <c r="N28"/>
  <c r="S28" s="1"/>
  <c r="P27"/>
  <c r="U27" s="1"/>
  <c r="O27"/>
  <c r="T27" s="1"/>
  <c r="N27"/>
  <c r="S27" s="1"/>
  <c r="P26"/>
  <c r="U26" s="1"/>
  <c r="O26"/>
  <c r="T26" s="1"/>
  <c r="N26"/>
  <c r="S26" s="1"/>
  <c r="P25"/>
  <c r="U25" s="1"/>
  <c r="O25"/>
  <c r="T25" s="1"/>
  <c r="N25"/>
  <c r="S25" s="1"/>
  <c r="P24"/>
  <c r="U24" s="1"/>
  <c r="O24"/>
  <c r="T24" s="1"/>
  <c r="N24"/>
  <c r="S24" s="1"/>
  <c r="P23"/>
  <c r="U23" s="1"/>
  <c r="O23"/>
  <c r="T23" s="1"/>
  <c r="N23"/>
  <c r="S23" s="1"/>
  <c r="P22"/>
  <c r="U22" s="1"/>
  <c r="O22"/>
  <c r="T22" s="1"/>
  <c r="N22"/>
  <c r="S22" s="1"/>
  <c r="P21"/>
  <c r="U21" s="1"/>
  <c r="O21"/>
  <c r="T21" s="1"/>
  <c r="N21"/>
  <c r="S21" s="1"/>
  <c r="P20"/>
  <c r="U20" s="1"/>
  <c r="O20"/>
  <c r="T20" s="1"/>
  <c r="N20"/>
  <c r="S20" s="1"/>
  <c r="P19"/>
  <c r="U19" s="1"/>
  <c r="O19"/>
  <c r="T19" s="1"/>
  <c r="N19"/>
  <c r="S19" s="1"/>
  <c r="P18"/>
  <c r="U18" s="1"/>
  <c r="O18"/>
  <c r="T18" s="1"/>
  <c r="N18"/>
  <c r="S18" s="1"/>
  <c r="P17"/>
  <c r="U17" s="1"/>
  <c r="O17"/>
  <c r="T17" s="1"/>
  <c r="N17"/>
  <c r="S17" s="1"/>
  <c r="P16"/>
  <c r="U16" s="1"/>
  <c r="O16"/>
  <c r="T16" s="1"/>
  <c r="N16"/>
  <c r="S16" s="1"/>
  <c r="P15"/>
  <c r="U15" s="1"/>
  <c r="O15"/>
  <c r="T15" s="1"/>
  <c r="N15"/>
  <c r="S15" s="1"/>
  <c r="P14"/>
  <c r="U14" s="1"/>
  <c r="O14"/>
  <c r="N14"/>
  <c r="F29" i="1"/>
  <c r="F23"/>
  <c r="F24"/>
  <c r="F25"/>
  <c r="F28"/>
  <c r="F27"/>
  <c r="F26"/>
  <c r="O81" i="3"/>
  <c r="N86"/>
  <c r="P81"/>
  <c r="N81" l="1"/>
  <c r="DY25" i="7"/>
  <c r="AD25" s="1"/>
  <c r="EF20" i="9"/>
  <c r="D174" i="21"/>
  <c r="G87"/>
  <c r="P86" i="3"/>
  <c r="EF21" i="9"/>
  <c r="DY28" i="7"/>
  <c r="AD28" s="1"/>
  <c r="Q13" i="3"/>
  <c r="Y44"/>
  <c r="X44"/>
  <c r="AB44" s="1"/>
  <c r="Q44"/>
  <c r="E233" i="21"/>
  <c r="T44" i="3"/>
  <c r="X86"/>
  <c r="AB86" s="1"/>
  <c r="D87" i="21"/>
  <c r="K87"/>
  <c r="W73" i="3"/>
  <c r="W13"/>
  <c r="Y86"/>
  <c r="AC86" s="1"/>
  <c r="Y55"/>
  <c r="W65"/>
  <c r="W81"/>
  <c r="O13"/>
  <c r="O86"/>
  <c r="X81"/>
  <c r="C15" i="21"/>
  <c r="C55"/>
  <c r="DY22" i="7"/>
  <c r="AD22" s="1"/>
  <c r="V14" i="3"/>
  <c r="V13" s="1"/>
  <c r="V83"/>
  <c r="V86" s="1"/>
  <c r="C22" i="5"/>
  <c r="D232" i="21" s="1"/>
  <c r="C232" s="1"/>
  <c r="E223"/>
  <c r="E237"/>
  <c r="C237" s="1"/>
  <c r="X33" i="3"/>
  <c r="C132" i="21"/>
  <c r="EF19" i="9"/>
  <c r="N44" i="3"/>
  <c r="C21" i="5"/>
  <c r="D231" i="21" s="1"/>
  <c r="C231" s="1"/>
  <c r="H94" i="3"/>
  <c r="D16" i="14"/>
  <c r="D79" s="1"/>
  <c r="W44" i="3"/>
  <c r="X55"/>
  <c r="C89" i="21"/>
  <c r="C138"/>
  <c r="C148"/>
  <c r="M94" i="3"/>
  <c r="U13"/>
  <c r="P44"/>
  <c r="W86"/>
  <c r="J26" i="2"/>
  <c r="N87" i="21"/>
  <c r="C103"/>
  <c r="E175"/>
  <c r="C19" i="5"/>
  <c r="D229" i="21" s="1"/>
  <c r="C229" s="1"/>
  <c r="DY27" i="7"/>
  <c r="AD27" s="1"/>
  <c r="J94" i="3"/>
  <c r="E16" i="14"/>
  <c r="E79" s="1"/>
  <c r="J14" i="2"/>
  <c r="C72" i="21"/>
  <c r="F87"/>
  <c r="C18" i="5"/>
  <c r="D228" i="21" s="1"/>
  <c r="C228" s="1"/>
  <c r="C20" i="5"/>
  <c r="D230" i="21" s="1"/>
  <c r="C230" s="1"/>
  <c r="AA44" i="3"/>
  <c r="C77" i="21"/>
  <c r="I87"/>
  <c r="G174"/>
  <c r="C307"/>
  <c r="Y33" i="3"/>
  <c r="W55"/>
  <c r="DY24" i="7"/>
  <c r="AD24" s="1"/>
  <c r="D31" i="1"/>
  <c r="O44" i="3"/>
  <c r="Y65"/>
  <c r="L94"/>
  <c r="E208" i="21"/>
  <c r="C208" s="1"/>
  <c r="C31" i="1"/>
  <c r="C35" i="5" s="1"/>
  <c r="C25" i="21"/>
  <c r="C45"/>
  <c r="J87"/>
  <c r="H87"/>
  <c r="E189"/>
  <c r="C189" s="1"/>
  <c r="C285"/>
  <c r="C16" i="5"/>
  <c r="D226" i="21" s="1"/>
  <c r="C226" s="1"/>
  <c r="K94" i="3"/>
  <c r="AA13"/>
  <c r="DY23" i="7"/>
  <c r="AD23" s="1"/>
  <c r="S35" i="3"/>
  <c r="S44" s="1"/>
  <c r="I94"/>
  <c r="N13"/>
  <c r="T14"/>
  <c r="T13" s="1"/>
  <c r="K20" i="2"/>
  <c r="K14"/>
  <c r="C13"/>
  <c r="J13" s="1"/>
  <c r="J20"/>
  <c r="E36" i="5"/>
  <c r="EQ29" i="7"/>
  <c r="F21" i="1"/>
  <c r="F18" s="1"/>
  <c r="A4" i="19"/>
  <c r="G94" i="3"/>
  <c r="DY21" i="7"/>
  <c r="C15" i="5"/>
  <c r="W33" i="3"/>
  <c r="C233" i="21"/>
  <c r="DY26" i="7"/>
  <c r="AD26" s="1"/>
  <c r="U35" i="3"/>
  <c r="U44" s="1"/>
  <c r="EF18" i="9"/>
  <c r="EF17"/>
  <c r="P13" i="3"/>
  <c r="E13" i="2"/>
  <c r="K13" s="1"/>
  <c r="AV21" i="7"/>
  <c r="AV29" s="1"/>
  <c r="Y81" i="3"/>
  <c r="AC81" s="1"/>
  <c r="C17" i="5"/>
  <c r="D227" i="21" s="1"/>
  <c r="C227" s="1"/>
  <c r="K26" i="2"/>
  <c r="X65" i="3"/>
  <c r="F12" i="1"/>
  <c r="AB81" i="3"/>
  <c r="AC44"/>
  <c r="S14"/>
  <c r="S13" s="1"/>
  <c r="F10" i="13" l="1"/>
  <c r="E174" i="21"/>
  <c r="C174" s="1"/>
  <c r="F31" i="1"/>
  <c r="C87" i="21"/>
  <c r="C175"/>
  <c r="D16" i="20"/>
  <c r="C13" i="5"/>
  <c r="C24" s="1"/>
  <c r="F9" i="13"/>
  <c r="G9" s="1"/>
  <c r="EV21" i="8"/>
  <c r="FD21" s="1"/>
  <c r="FD24" s="1"/>
  <c r="D225" i="21"/>
  <c r="C14" i="5"/>
  <c r="EV24" i="8"/>
  <c r="AD21" i="7"/>
  <c r="AD29" s="1"/>
  <c r="DY29"/>
  <c r="C225" i="21" l="1"/>
  <c r="D223"/>
  <c r="C223" s="1"/>
</calcChain>
</file>

<file path=xl/sharedStrings.xml><?xml version="1.0" encoding="utf-8"?>
<sst xmlns="http://schemas.openxmlformats.org/spreadsheetml/2006/main" count="1319" uniqueCount="816">
  <si>
    <t>Количество видов услуги, оказанной в форме социального обслуживания на дому (стандартных)</t>
  </si>
  <si>
    <t>Количество получателей дополнительных социальных услуг**, чел.</t>
  </si>
  <si>
    <t>**Признанных нуждающимися в социальном обслуживании (имеют ИППСУ)</t>
  </si>
  <si>
    <t>5.9</t>
  </si>
  <si>
    <t>срочные</t>
  </si>
  <si>
    <t>прочие</t>
  </si>
  <si>
    <t>1.3.2</t>
  </si>
  <si>
    <t>1.3.3</t>
  </si>
  <si>
    <t>1.2.2</t>
  </si>
  <si>
    <t>Сверка значений с максимальным средним</t>
  </si>
  <si>
    <t>Среднее количество оказываемых услуг</t>
  </si>
  <si>
    <t xml:space="preserve">максимальное  среднее </t>
  </si>
  <si>
    <t>1.17</t>
  </si>
  <si>
    <t>Покупка за счет средств получателя социальных услуг и доставка на дом продуктов питания (за исключением алкогольной продукции), горячих готовых блюд</t>
  </si>
  <si>
    <t>Покупка за счет средств получателя социальных услуг и доставка на дом промышленных товаров первой необходимост, средств санитарии и гигиены, средства ухода</t>
  </si>
  <si>
    <t>Покупка за счет средств получателя социальных услуг и доставка на дом книг, газет, журналов</t>
  </si>
  <si>
    <t>Тарифы</t>
  </si>
  <si>
    <t>Проверка по тарифам</t>
  </si>
  <si>
    <t>будьте внимательны площадь в квадратных метрах (м^2)</t>
  </si>
  <si>
    <t>расшифровка подписи</t>
  </si>
  <si>
    <t>Исполнитель ФИО (полностью), тел.</t>
  </si>
  <si>
    <t>2.3.9</t>
  </si>
  <si>
    <t>(расшифровка подписи)</t>
  </si>
  <si>
    <t xml:space="preserve">Укажите значение от 0 до 100, если 100 то следующую  строку 10 можно не заполнять </t>
  </si>
  <si>
    <t>Сначала заполните строку 9</t>
  </si>
  <si>
    <t>*Признанных нуждающимися в социальном обслуживании (имеют ИПСУ)</t>
  </si>
  <si>
    <t>в том числе из п.п1.1  вдовы участников и инвалидов Великой Отечественной войны- всего</t>
  </si>
  <si>
    <t>заполняете  сами фактическое кол-во обслуженных ПСУ</t>
  </si>
  <si>
    <t xml:space="preserve"> года</t>
  </si>
  <si>
    <t>(наименование уполномоченного органа субъекта Российской Федерации)</t>
  </si>
  <si>
    <t>Представляется: ежемесячно, до 15 числа месяца, следующего за отчетным периодом</t>
  </si>
  <si>
    <t>№
п/п</t>
  </si>
  <si>
    <t>Наименование видов социальных услуг</t>
  </si>
  <si>
    <t>коммерческие организации
социального обслуживания</t>
  </si>
  <si>
    <t>Начисления на выплаты по оплате труда</t>
  </si>
  <si>
    <t>численность (человек)</t>
  </si>
  <si>
    <t>Социально-
бытовые</t>
  </si>
  <si>
    <t>4</t>
  </si>
  <si>
    <t>Социально-
трудовые</t>
  </si>
  <si>
    <t>Социально-
правовые</t>
  </si>
  <si>
    <t>Услуги в целях повышения коммуникативного потенциала получателей социальных услуг</t>
  </si>
  <si>
    <t>Срочные услуги</t>
  </si>
  <si>
    <t>Всего:</t>
  </si>
  <si>
    <t>Руководитель уполномоченного органа</t>
  </si>
  <si>
    <t>(подпись)</t>
  </si>
  <si>
    <t>Исполнитель</t>
  </si>
  <si>
    <t>(Ф.И.О.)</t>
  </si>
  <si>
    <t>(контактный телефон)</t>
  </si>
  <si>
    <t>Приложение №2                                                              к таблице  "Перечень отчетной документации в сфере социального обслуживания граждан пожилого возраста"</t>
  </si>
  <si>
    <t>Форма 5</t>
  </si>
  <si>
    <t>Представляется: ежегодно, до 15 февраля года, следующего за отчетным годом</t>
  </si>
  <si>
    <t>Поставщики социальных
услуг</t>
  </si>
  <si>
    <t>Общая численность получателей социальных услуг в субъекте Российской Федерации
(далее - общая численность), (человек)</t>
  </si>
  <si>
    <t>Доля от общей численности обратившихся
за предоставлением социальных услуг (%)</t>
  </si>
  <si>
    <t>Обстоятельства, в связи с наличием которых гражданин признан нуждающимся в социальном обслуживании</t>
  </si>
  <si>
    <t>Получатели социальных услуг на основе договоров и разработанных индивидуальных программ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</si>
  <si>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</si>
  <si>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</si>
  <si>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</si>
  <si>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</si>
  <si>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</si>
  <si>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</si>
  <si>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</si>
  <si>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</si>
  <si>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признано нужда-ющимися (человек)</t>
  </si>
  <si>
    <t>доля от общей численности (%)</t>
  </si>
  <si>
    <t>организации социального обслуживания, находящиеся
в ведении
субъекта Российской Федерации</t>
  </si>
  <si>
    <t>коммерческие организации социального обслуживания</t>
  </si>
  <si>
    <t>некоммерческие организации социального обслуживания,
из них:</t>
  </si>
  <si>
    <t>социально ориентирован-ные организации социального обслуживания</t>
  </si>
  <si>
    <t>индивидуальные предприни-матели</t>
  </si>
  <si>
    <t>Приложение № 3                                                                 к таблице  "Перечень отчетной документации в сфере социального обслуживания граждан пожилого возраста"</t>
  </si>
  <si>
    <t>Форма 7</t>
  </si>
  <si>
    <t>Сведения о предоставлении услуг, не относящихся к социальным услугам (социальное сопровождение)</t>
  </si>
  <si>
    <t xml:space="preserve">за </t>
  </si>
  <si>
    <t>Показатели</t>
  </si>
  <si>
    <t>Численность
(человек)</t>
  </si>
  <si>
    <t>Доля (%)</t>
  </si>
  <si>
    <t>Граждане, которым оказано содействие в предоставлении помощи, не относящейся к социальным услугам (социальное сопровождение), всего</t>
  </si>
  <si>
    <t>в том числе:
медицинской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</si>
  <si>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</si>
  <si>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</si>
  <si>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</si>
  <si>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</si>
  <si>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</si>
  <si>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 xml:space="preserve">Прочие расходы, </t>
  </si>
  <si>
    <t>в том числе из п.п 1.1  инвалиды - всего, из них в возрасте:</t>
  </si>
  <si>
    <t>в том числе из п.п 1.1  ветераны и участники  Великой Отечественной войны - всего, из них:</t>
  </si>
  <si>
    <t>Наименование дополнительной услуги в соответствии с утвержденным приказом организации от 03.07.2017 №24-ОД</t>
  </si>
  <si>
    <t xml:space="preserve">Наименование показателя </t>
  </si>
  <si>
    <t>Причина отклонения</t>
  </si>
  <si>
    <t>Код</t>
  </si>
  <si>
    <t>численность граждан, признанных нуждающимися в социальном обслуживании на дому, проживающих на территории Республики Башкортостан, на оказание социальных услуг, которым предоставлена субсидия</t>
  </si>
  <si>
    <t>Наименование</t>
  </si>
  <si>
    <t xml:space="preserve">Плановое значение показателя </t>
  </si>
  <si>
    <t>Процент выполнения плана</t>
  </si>
  <si>
    <t>Достигнутое значение показателя по состоянию на отчетную дату</t>
  </si>
  <si>
    <t>Единица измерения по ОКЕИ</t>
  </si>
  <si>
    <t>№ 
п/п</t>
  </si>
  <si>
    <t>ОТЧЕТ
о достижении значений показателей результативности</t>
  </si>
  <si>
    <t>Код  строки</t>
  </si>
  <si>
    <t xml:space="preserve">Код направления расходования Субсидии </t>
  </si>
  <si>
    <t>Сумма</t>
  </si>
  <si>
    <t>Отчетный период</t>
  </si>
  <si>
    <t>Нарастающим итогом с начала года</t>
  </si>
  <si>
    <t>Остаток субсидии на начало года, всего:</t>
  </si>
  <si>
    <t>x</t>
  </si>
  <si>
    <t>в том числе:</t>
  </si>
  <si>
    <t>потребность в котором подтверждена</t>
  </si>
  <si>
    <t>подлежащий возврату в бюджет Республики Башкортостан</t>
  </si>
  <si>
    <t>Поступило средств, всего:</t>
  </si>
  <si>
    <t>из бюджета Республики Башкортостан</t>
  </si>
  <si>
    <t>дебиторской задолженности прошлых лет</t>
  </si>
  <si>
    <t>Выплаты по расходам, всего:</t>
  </si>
  <si>
    <t>Выплаты персоналу, всего:</t>
  </si>
  <si>
    <t>из них:</t>
  </si>
  <si>
    <t>Закупка работ и услуг, всего:</t>
  </si>
  <si>
    <t>Закупка непроизведенных активов, нематериальных активов, материальных запасов и основных средств, всего:</t>
  </si>
  <si>
    <t>Перечисление средств в качестве взноса в уставный (складочный) капитал, вкладов в имущество другой организации (если положениями нормативных правовых актов, регулирующих порядок предоставления целевых средств, предусмотрена возможность их перечисления указанной организации), всего:</t>
  </si>
  <si>
    <t>Выбытие со счетов:</t>
  </si>
  <si>
    <t>Уплата налогов, сборов и иных платежей в бюджеты бюджетной системы Российской Федерации, всего:</t>
  </si>
  <si>
    <t>Иные выплаты, всего:</t>
  </si>
  <si>
    <t>Выплаты по окончательным расчетам, всего:</t>
  </si>
  <si>
    <t>в результате применения штрафных санкций</t>
  </si>
  <si>
    <t>Остаток Субсидии на конец отчетного периода, всего:</t>
  </si>
  <si>
    <t>требуется в направлении на те же цели</t>
  </si>
  <si>
    <t>подлежит возврату</t>
  </si>
  <si>
    <t>Периодичность: квартальная, годовая</t>
  </si>
  <si>
    <t>Единица измерения: рубль (с точностью до второго десятичного знака)</t>
  </si>
  <si>
    <t xml:space="preserve">на территории </t>
  </si>
  <si>
    <t xml:space="preserve">№ </t>
  </si>
  <si>
    <t>п/п</t>
  </si>
  <si>
    <t>Предоставление государственной услуги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</t>
  </si>
  <si>
    <t>Признанные нуждающимися в получении видов услуг в форме социального обслуживания на дому согласно Перечню услуг по видам социальных услуг, предоставляемых поставщиками социальных услуг в Республике Башкортостан, утвержденному Законом Республики Башкортостан от 28 ноября 2014 года № 155-з «О социальном обслуживании граждан в Республике Башкортостан», чел. - всего,</t>
  </si>
  <si>
    <t>1.1.2.1</t>
  </si>
  <si>
    <t>из них одиноко проживающие</t>
  </si>
  <si>
    <t>1.1.3.1</t>
  </si>
  <si>
    <t>1.2.2.1</t>
  </si>
  <si>
    <t>1.3.1.1</t>
  </si>
  <si>
    <t>1.3.3.1</t>
  </si>
  <si>
    <t>1.3.4.1</t>
  </si>
  <si>
    <t>1.3.4</t>
  </si>
  <si>
    <t>(наименование организации и муниципального образования Республики Башкортостан, на территории которого оказана государственная услуга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услуг»)</t>
  </si>
  <si>
    <t>Наименование вида услуги, предоставленной в форме социального обслуживания на дому</t>
  </si>
  <si>
    <t>о предоставлении государственной услуги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</t>
  </si>
  <si>
    <t>1.2.3.1</t>
  </si>
  <si>
    <t>1.3.2.1.</t>
  </si>
  <si>
    <t>Наименование некоммерческой организации</t>
  </si>
  <si>
    <t>Общее количество обслуживаемых детей (человек), (обеспечение временного ухода (кратковременного присмотра) за ребенком, ребенком-инвалидом (детьми, детьми-инвалидами) до 3-х лет), из них</t>
  </si>
  <si>
    <t>Общее количество детей (второй и последующий ребенок)</t>
  </si>
  <si>
    <t>Общее количество семей,  получающие услуги в связи с отсутствием возможности временного обеспечения ухода за ребенком или детьми</t>
  </si>
  <si>
    <t>дети из семей (свыше 35 лет)</t>
  </si>
  <si>
    <t>дети из молодых семей (до 35 лет)</t>
  </si>
  <si>
    <t>дети из студенческих семей</t>
  </si>
  <si>
    <t>родившиеся в семьях,  получающих услуги в связи с отсутствием возможности временного обеспечения ухода за ребенком или детьми, на момент оказания услуги</t>
  </si>
  <si>
    <t>ожидающие  на момент оказания услуги рождение второго или последующиего ребенка</t>
  </si>
  <si>
    <t>в т.ч. инвалиды</t>
  </si>
  <si>
    <t>семьи (свыше 35 лет)</t>
  </si>
  <si>
    <t>молодые семьи (до 35 лет)</t>
  </si>
  <si>
    <t>студенческие семьи</t>
  </si>
  <si>
    <t>детей</t>
  </si>
  <si>
    <t>семей всего</t>
  </si>
  <si>
    <t>(наименование организации и муниципального образования Республики Башкортостан, на территории которого</t>
  </si>
  <si>
    <t>оказывалась услуга)</t>
  </si>
  <si>
    <t>Наименование муниципального образования Республики Башкортостан</t>
  </si>
  <si>
    <t>план</t>
  </si>
  <si>
    <t>факт</t>
  </si>
  <si>
    <t>государственной услуги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услуг»,</t>
  </si>
  <si>
    <t>о расходование субсидии, предоставленных за счет средств бюджета Республики Башкортостан на оказание</t>
  </si>
  <si>
    <t xml:space="preserve">   (наименование муниципального образования Республики Башкортостан)
</t>
  </si>
  <si>
    <t xml:space="preserve">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услуг»)
</t>
  </si>
  <si>
    <t>(наименование организации и</t>
  </si>
  <si>
    <t>на территории  муниципального образования Республики Башкортостан, которого оказана государственная услуга</t>
  </si>
  <si>
    <t>о количестве получателей и об объемах оказанных дополнительных социальный услуг за счет средств получателей социальной услуги</t>
  </si>
  <si>
    <r>
      <t>Общее количество обслуживаемых детей (человек),</t>
    </r>
    <r>
      <rPr>
        <sz val="10"/>
        <color indexed="8"/>
        <rFont val="Calibri"/>
        <family val="2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обеспечение временного ухода (кратковременного присмотра) за ребенком, ребенком-инвалидом (детьми, детьми-инвалидами) до 3-х лет), по плану на ____ год</t>
    </r>
  </si>
  <si>
    <t>о деятельности, связанной с предоставлением государственной услуги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</t>
  </si>
  <si>
    <t xml:space="preserve">(наименование организации и муниципального образования Республики Башкортостан, на территории которого оказывалась услуга)
</t>
  </si>
  <si>
    <t>Оплата труда персонала, предоставляющего государственную  услугу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услуг»,</t>
  </si>
  <si>
    <t>Начисления на выплаты по оплате труда персонала, предоставляющего государственную  услугу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услуг»,</t>
  </si>
  <si>
    <t>Прочие расходы, непосредственно связанные спредоставляющего государственную  услугу «Предоставление социального обслуживания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услуг»,</t>
  </si>
  <si>
    <t>о составе и количестве граждан, обслуженных за отчетный период</t>
  </si>
  <si>
    <t>311</t>
  </si>
  <si>
    <t>о составе и количестве обслуживаемых детей (человек),   (обеспечение временного ухода (кратковременного присмотра) за ребенком, ребенком-инвалидом (детьми, детьми-инвалидами)   до 3-х лет, обслуженных за отчетный  период</t>
  </si>
  <si>
    <t>Наименование Получателя</t>
  </si>
  <si>
    <t>Периодичность: квартальная</t>
  </si>
  <si>
    <t>доля социальных услуг, предоставленных гражданам, признанным нуждающимися в социальном обслуживании на дому, проживающим на территории Республики Башкортостан, в объемах, предусмотренных стандартами социальных услуг, индивидуальными программами предоставления социальных услуг и договорами о предоставлении социальных услуг, в общем количестве социальных услуг, предоставленных гражданам, признанным нуждающимися в социальном обслуживании на дому, проживающим на территории Республики Башкортостан, в объемах, предусмотренных стандартами социальных услуг, индивидуальными программами предоставления социальных услуг и договорами о предоставлении социальных услуг, в общем количестве социальных услуг, предоставленных гражданам, признанным нуждающимися в социальном обслуживании на дому, проживающим на территории Республики Башкортостан</t>
  </si>
  <si>
    <t xml:space="preserve"> Оказание помощи получателю услуги  в освоении и выполнении посильных физических упражнений</t>
  </si>
  <si>
    <t>№ п/п</t>
  </si>
  <si>
    <t>Наименование расходов</t>
  </si>
  <si>
    <t>Примечание</t>
  </si>
  <si>
    <t>Прямые расходы</t>
  </si>
  <si>
    <t>1.1</t>
  </si>
  <si>
    <t>1.2</t>
  </si>
  <si>
    <t>1.3</t>
  </si>
  <si>
    <t>Общехозяйственные расходы</t>
  </si>
  <si>
    <t>1.3.1</t>
  </si>
  <si>
    <t>Увеличение стоимости материальных запасов</t>
  </si>
  <si>
    <t>1.4</t>
  </si>
  <si>
    <t>Косвенные расходы</t>
  </si>
  <si>
    <t>2.1</t>
  </si>
  <si>
    <t>Расходы на оплату труда управленческого персонала</t>
  </si>
  <si>
    <t>2.2.</t>
  </si>
  <si>
    <t>Начисления на выплаты по оплате труда управленческого персонала</t>
  </si>
  <si>
    <t>2.3</t>
  </si>
  <si>
    <t>Косвенные общехозяйственные расходы</t>
  </si>
  <si>
    <t>2.3.1</t>
  </si>
  <si>
    <t>Услуги связи</t>
  </si>
  <si>
    <t>2.3.2</t>
  </si>
  <si>
    <t>Транспортные услуги</t>
  </si>
  <si>
    <t>2.3.3</t>
  </si>
  <si>
    <t>Коммунальные услуги</t>
  </si>
  <si>
    <t>2.3.4</t>
  </si>
  <si>
    <t>Арендная плата за пользование имуществом</t>
  </si>
  <si>
    <t>2.3.5</t>
  </si>
  <si>
    <t>2.3.6</t>
  </si>
  <si>
    <t>2.3.7</t>
  </si>
  <si>
    <t>Увеличение стоимости основных средств</t>
  </si>
  <si>
    <t>2.3.8</t>
  </si>
  <si>
    <t>Итого</t>
  </si>
  <si>
    <t>ОТЧЕТ</t>
  </si>
  <si>
    <t>Объем субсидии, полученной из бюджета Республики Башкортостан,  руб.</t>
  </si>
  <si>
    <t>Кассовые расходы, руб.</t>
  </si>
  <si>
    <t>Документ основание кассового расхода</t>
  </si>
  <si>
    <t xml:space="preserve">Остаток субсидии,  руб.  </t>
  </si>
  <si>
    <t>ячейки не заполнять</t>
  </si>
  <si>
    <t xml:space="preserve">ячейки не заполнять </t>
  </si>
  <si>
    <t xml:space="preserve">Руководитель </t>
  </si>
  <si>
    <t>Работы (услуги) по содержанию имущества</t>
  </si>
  <si>
    <t>Прочие работы (услуги)</t>
  </si>
  <si>
    <t>Достоверность представляемых сведений и целевое использование бюджетных средств подтверждаем:</t>
  </si>
  <si>
    <t>М.П.</t>
  </si>
  <si>
    <t>бесплатно</t>
  </si>
  <si>
    <t>частичная оплата</t>
  </si>
  <si>
    <t>полная оплата</t>
  </si>
  <si>
    <t>Оплата сверх стандарта</t>
  </si>
  <si>
    <t xml:space="preserve">Итого </t>
  </si>
  <si>
    <t>Наименование показателя</t>
  </si>
  <si>
    <t>за полную оплату</t>
  </si>
  <si>
    <t>всего</t>
  </si>
  <si>
    <t>количество обслуженных, чел.</t>
  </si>
  <si>
    <t>выручка от оказания услуги, руб.</t>
  </si>
  <si>
    <t>из них в возрасте:</t>
  </si>
  <si>
    <t>до 18 лет</t>
  </si>
  <si>
    <t>18 - 59 лет</t>
  </si>
  <si>
    <t>60 лет и старше</t>
  </si>
  <si>
    <t>1.1.1</t>
  </si>
  <si>
    <t>1.1.2</t>
  </si>
  <si>
    <t>1.1.3</t>
  </si>
  <si>
    <t>1.2.1</t>
  </si>
  <si>
    <t>1.2.3</t>
  </si>
  <si>
    <t>участники Великой Отечественной войны</t>
  </si>
  <si>
    <t>инвалиды Великой Отечественной войны</t>
  </si>
  <si>
    <t>труженики тыла</t>
  </si>
  <si>
    <t>1</t>
  </si>
  <si>
    <t>за частичную плату</t>
  </si>
  <si>
    <t>Отчет</t>
  </si>
  <si>
    <t>* При наличии хозяйственного общества таблица заполняется с учетом его данных</t>
  </si>
  <si>
    <t>Достоверность представленных сведений и целевое использование бюджетных средств подтверждаем:</t>
  </si>
  <si>
    <t>Главный бухгалтер</t>
  </si>
  <si>
    <t>за частичную  оплату</t>
  </si>
  <si>
    <t>за оплату сверх стандарта</t>
  </si>
  <si>
    <t>Выручка от оказания услуги получателям, признанрным нуждающимися, руб.</t>
  </si>
  <si>
    <t>1. Социально-бытовые виды услуг</t>
  </si>
  <si>
    <t>Покупка за счет средств получателя  услуги и доставка на дом продуктов питания (за исключением алкогольной продукции), горячих готовых блюд, промышленных товаров первой необходимости, средств санитарии и гигиены, средств ухода, книг, газет, журналов</t>
  </si>
  <si>
    <t>Помощь получателю в приготовлении пищи</t>
  </si>
  <si>
    <t>Приготовление пищи лицам, не способным по состоянию здоровья самостоятельно готовить</t>
  </si>
  <si>
    <t>1.5</t>
  </si>
  <si>
    <t>Кормление получателей социальных услуг, не способных по состоянию здоровья самостоятельно питаться</t>
  </si>
  <si>
    <t>Предоставление санитарно-гигиенических услуг лицам, не способным по состоянию здоровья самостоятельно обслуживать себя</t>
  </si>
  <si>
    <t>1.6</t>
  </si>
  <si>
    <t>Содействие получателю услуги в получении медицинских услуг на базе медицинских организаций</t>
  </si>
  <si>
    <t>1.7</t>
  </si>
  <si>
    <t xml:space="preserve"> Обеспечение временного ухода (кратковременного присмотра) за инвалидом, ребенком</t>
  </si>
  <si>
    <t>1.8</t>
  </si>
  <si>
    <t>Содействие получателю услуги в посещении театров, выставок и других культурных мероприятий, в том числе в сопровождении социального работника</t>
  </si>
  <si>
    <t>1.9</t>
  </si>
  <si>
    <t>Уборка жилого помещения получателя услуги</t>
  </si>
  <si>
    <t>1.10</t>
  </si>
  <si>
    <t>Сдача за счет средств получателя услуги вещей в стирку, химчистку, ремонт, обратная их доставка</t>
  </si>
  <si>
    <t>1.11</t>
  </si>
  <si>
    <t>Оказание за счет средств получателя социальных услуг прачечных услуг (стирка и глажка белья)</t>
  </si>
  <si>
    <t>1.12</t>
  </si>
  <si>
    <t>Покупка за счет средств получателя социальных услуг топлива (в жилых помещениях без центрального отопления и (или) водоснабжения), топка печей, обеспечение водой</t>
  </si>
  <si>
    <t>1.13</t>
  </si>
  <si>
    <t>предоставление услуг по обработке приусадебного участка, а также оказание услуг и выполнение работ, обеспечивающих жизнедеятельность получателей  услуг, проживающих в жилых помещениях, не обеспеченных инженерными системами</t>
  </si>
  <si>
    <t>1.14</t>
  </si>
  <si>
    <t>Содействие получателю услуги в организации и проведении ремонта жилых помещений</t>
  </si>
  <si>
    <t>1.15</t>
  </si>
  <si>
    <t xml:space="preserve"> Оплата за счет средств получателя  услуги жилищно-коммунальных услуг и услуг связи</t>
  </si>
  <si>
    <t>1.16</t>
  </si>
  <si>
    <t>Отправка за счет средств получателя социальных услуги почтовой корреспонденции, помощь в написании и (или) прочтении писем, в том числе электронных</t>
  </si>
  <si>
    <t xml:space="preserve"> Содействие получателю услуги в организация ритуальных услуг либо организация ритуальных услуг при отсутствии у умершего получателя  услуги родственников или их отказе заняться погребением</t>
  </si>
  <si>
    <t>2. Социально-медицинские виды услуги</t>
  </si>
  <si>
    <t>Выполнение процедур, связанных с сохранением здоровья получателя  услуги (измерение температуры тела, артериального давления, контроль за приемом лекарств, закапывание капель и другие)</t>
  </si>
  <si>
    <t>2.2</t>
  </si>
  <si>
    <t>Содействие получателю услуги в госпитализации, сопровождении в медицинские организации</t>
  </si>
  <si>
    <t>2.4</t>
  </si>
  <si>
    <t>Содействие получателю услуги  в обеспечении по рецептам врачей лекарственными препаратами и медицинскими изделиями</t>
  </si>
  <si>
    <t>2.5</t>
  </si>
  <si>
    <t xml:space="preserve"> Содействие получателю услуги  в прохождении медико-социальной экспертизы</t>
  </si>
  <si>
    <t>2.6</t>
  </si>
  <si>
    <t>Содействие  получтелю услуги в получении  путевок на санаторно-курортное лечение</t>
  </si>
  <si>
    <t>2.7</t>
  </si>
  <si>
    <t>Содействие получателю услуги в получении зубопротезной и протезно-ортопедической помощи, а также в обеспечении техническими средствами реабилитации</t>
  </si>
  <si>
    <t>2.8</t>
  </si>
  <si>
    <t>Оказание получателю услуги первой помощи до оказания медицинской помощи</t>
  </si>
  <si>
    <t>2.9</t>
  </si>
  <si>
    <t>Вызов врача на дом к получателю услуги</t>
  </si>
  <si>
    <t>3. Социально-психологические виды услуги</t>
  </si>
  <si>
    <t>3.1</t>
  </si>
  <si>
    <t>Социально-психологическое консультирование получателя услуги, в том числе по вопросам внутрисемейных отношений</t>
  </si>
  <si>
    <t>Осуществление психологической диагностики и коррекции поведения получателя услуги</t>
  </si>
  <si>
    <t>3.2</t>
  </si>
  <si>
    <t>Проведение психологических тренингов для получателей услуги</t>
  </si>
  <si>
    <t>3.3</t>
  </si>
  <si>
    <t>Содействие в диагностическом обследовании психофизического, интеллектуального и эмоционального развития детей дошкольного возраста, находящихся на стационарном социальном обслуживании, изучение их склонностей и способностей для определения степени готовности к школе</t>
  </si>
  <si>
    <t>3.4</t>
  </si>
  <si>
    <t>Содействие в проведении психолого-медицинского обследования детей, находящихся на стационарном социальном обслуживании</t>
  </si>
  <si>
    <t>3.5</t>
  </si>
  <si>
    <t>Оказание получателям услуги психологической помощи в установлении или восстановлении утраченных контактов с семьей, возвращении детей родителям или лицам, их заменяющим, а также в восстановлении или установлении социального статуса в коллективе сверстников по месту учебы</t>
  </si>
  <si>
    <t>3.6</t>
  </si>
  <si>
    <t>Экстренная психологическая помощь детям по телефону</t>
  </si>
  <si>
    <t>3.7</t>
  </si>
  <si>
    <t>Социально-психологический патронаж получателей услуги</t>
  </si>
  <si>
    <t>3.8</t>
  </si>
  <si>
    <t>Оказание психологической (экстренной психологической) помощи, в том числе гражданам, осуществляющим уход на дому за тяжелобольными получателями услуги</t>
  </si>
  <si>
    <t>3.9</t>
  </si>
  <si>
    <t>4. Социально-педагогические виды услуги</t>
  </si>
  <si>
    <t>4.1</t>
  </si>
  <si>
    <t>Социально-педагогическая коррекция получателя услуги, включая диагностику и консультирование</t>
  </si>
  <si>
    <t>Содействие детям, находящимся на стационарном социальном обслуживании, в получении дошкольного образования, среднего общего образования, среднего, профессионального образования</t>
  </si>
  <si>
    <t>4.2</t>
  </si>
  <si>
    <t>Организация обучения детей-инвалидов навыкам самообслуживания, адекватного поведения в быту и общественных местах, самоконтролю, навыкам общения и другим формам жизнедеятельности</t>
  </si>
  <si>
    <t>4.3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</si>
  <si>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направленным на развитие личности</t>
  </si>
  <si>
    <t>4.4</t>
  </si>
  <si>
    <t>Содействие в обучении языку жестов детей-инвалидов с нарушениями слуха, их родителей и других заинтересованных лиц</t>
  </si>
  <si>
    <t>4.5</t>
  </si>
  <si>
    <t>Содействие получателям услуги в предоставлении услуг по переводу на язык жестов в соответствии с индивидуальными программами реабилитации инвалидов (детей-инвалидов)</t>
  </si>
  <si>
    <t>4.6</t>
  </si>
  <si>
    <t>Обучение родственников практическим навыкам общего ухода за тяжелобольными получателями услуги</t>
  </si>
  <si>
    <t>4.7</t>
  </si>
  <si>
    <t>Организация досуга и отдыха получателей услуги, в том числе организация и проведение клубной и кружковой работы</t>
  </si>
  <si>
    <t>4.8</t>
  </si>
  <si>
    <t xml:space="preserve">5. Социально-трудовые виды услуги
</t>
  </si>
  <si>
    <t>Оказание помощи получателю услуги в получении услуги по трудоустройству в специализированные организации</t>
  </si>
  <si>
    <t>Проведение мероприятий по использованию остаточных трудовых возможностей и обучению доступным профессиональным навыкам получателей услуги</t>
  </si>
  <si>
    <t>Организация профессиональной ориентации детей (детей-инвалидов), находящихся на стационарном социальном обслуживании</t>
  </si>
  <si>
    <t>Консультирование детей, находящихся на стационарном социальном обслуживании, по вопросам жизненного устройства и выбора профессии</t>
  </si>
  <si>
    <t>Организация помощи в получении образования и (или) профессии инвалидами (детьми-инвалидами) в соответствии с их способностями</t>
  </si>
  <si>
    <t>Содействие получателям услуги в организации труда инвалидов и членов их семей на дому</t>
  </si>
  <si>
    <t>5.1</t>
  </si>
  <si>
    <t>5.2</t>
  </si>
  <si>
    <t>5.3</t>
  </si>
  <si>
    <t>5.4</t>
  </si>
  <si>
    <t>5.5</t>
  </si>
  <si>
    <t>5.6</t>
  </si>
  <si>
    <r>
      <rPr>
        <b/>
        <sz val="12"/>
        <color indexed="8"/>
        <rFont val="Times New Roman"/>
        <family val="1"/>
        <charset val="204"/>
      </rPr>
      <t>6. Социально-правовые виды услуги</t>
    </r>
    <r>
      <rPr>
        <sz val="12"/>
        <color indexed="8"/>
        <rFont val="Times New Roman"/>
        <family val="1"/>
        <charset val="204"/>
      </rPr>
      <t xml:space="preserve">
</t>
    </r>
  </si>
  <si>
    <t>Консультирование получателей услуги по вопросам, связанным с правом граждан на социальное обслуживание и защиту своих интересов</t>
  </si>
  <si>
    <t>Содействие получателю услуги в получении бесплатной юридической помощи в рамках соответствующей государственной системы</t>
  </si>
  <si>
    <t>Оказание помощи получателю услуги в решении вопросов жизнеустройства детей-сирот и детей, оставшихся без попечения родителей, в оформлении документов на лишение родительских прав родителей</t>
  </si>
  <si>
    <t>Содействие получателю услуги в оформлении документов для получения направления в организации стационарного социального обслуживания при наличии соответствующих показаний</t>
  </si>
  <si>
    <t>Оказание помощи получателю услуги в оформлении и восстановлении документов</t>
  </si>
  <si>
    <t>Содействие получателю услуги в получении мер социальной поддержки</t>
  </si>
  <si>
    <t>6.1</t>
  </si>
  <si>
    <t>6.2</t>
  </si>
  <si>
    <t>6.3</t>
  </si>
  <si>
    <t>6.4</t>
  </si>
  <si>
    <t>6.5</t>
  </si>
  <si>
    <t>6.6</t>
  </si>
  <si>
    <t xml:space="preserve">7. Виды услуги в целях повышения коммуникативного потенциала получателей услуги, имеющих ограничения жизнедеятельности, в том числе детей-инвалидов
</t>
  </si>
  <si>
    <t>Обучение инвалидов (детей-инвалидов) пользованию средствами ухода и техническими средствами реабилитации</t>
  </si>
  <si>
    <t>Содействие получателю услуги в формировании у него навыков общения и здорового образа жизни</t>
  </si>
  <si>
    <t>Оказание помощи получателю услуги в овладении компьютерной грамотностью</t>
  </si>
  <si>
    <t>7.1</t>
  </si>
  <si>
    <t>7.2</t>
  </si>
  <si>
    <t>7.3</t>
  </si>
  <si>
    <t xml:space="preserve">8. Срочные виды услуги
</t>
  </si>
  <si>
    <t>Обеспечение получателя услуги бесплатным горячим питанием или набором продуктов</t>
  </si>
  <si>
    <t>Обеспечение получателя услуги одеждой, обувью и другими предметами первой необходимости</t>
  </si>
  <si>
    <t>Содействие получателю услуги в получении временного приюта</t>
  </si>
  <si>
    <t>Содействие получателю услуги в получении юридической помощи в целях защиты своих прав и законных интересов</t>
  </si>
  <si>
    <t>Содействие получателю услуги в получении экстренной психологической помощи с привлечением к этой работе психологов и священнослужителей</t>
  </si>
  <si>
    <t>8.1</t>
  </si>
  <si>
    <t>8.2</t>
  </si>
  <si>
    <t>8.3</t>
  </si>
  <si>
    <t>8.4</t>
  </si>
  <si>
    <t>8.5</t>
  </si>
  <si>
    <t>(наименование организации)</t>
  </si>
  <si>
    <t>Количество оказанных дополнительных социальных услуг, ед.</t>
  </si>
  <si>
    <t>Объем прибыли от оказания дополнительных социальных услуг, руб.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</si>
  <si>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</si>
  <si>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</si>
  <si>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</si>
  <si>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</si>
  <si>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</si>
  <si>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</si>
  <si>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</si>
  <si>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Срочные социальные услуги</t>
  </si>
  <si>
    <t>Прочие социальные услуги</t>
  </si>
  <si>
    <t>_________________</t>
  </si>
  <si>
    <t>Общая площадь территории населенного пункта, жители которого обслуживаются данной организацией, кв. м</t>
  </si>
  <si>
    <t>Численность населения населенного пункта, в котором расположена организация, чел.</t>
  </si>
  <si>
    <t>Количество обратившихся за оказанием услуги, чел.</t>
  </si>
  <si>
    <t>Численность населения, которому оказаны услуги, чел.</t>
  </si>
  <si>
    <t>Количество оказанных услуг, ед. - всего, в том числе по видам:</t>
  </si>
  <si>
    <t>социально-бытовых</t>
  </si>
  <si>
    <t>социально-медицинских</t>
  </si>
  <si>
    <t>социально-психологических</t>
  </si>
  <si>
    <t>социально-педагогических</t>
  </si>
  <si>
    <t>социально-трудовых</t>
  </si>
  <si>
    <t>социально-правовых</t>
  </si>
  <si>
    <t>услуг в целях повышения коммуникативного потенциала получателей услуг</t>
  </si>
  <si>
    <t>Очередность на получение услуги, чел.</t>
  </si>
  <si>
    <t>Штатная численность организации, чел. - всего, в том числе:</t>
  </si>
  <si>
    <t>административно-управленческий персонал</t>
  </si>
  <si>
    <t>основной штат (социальные работники)</t>
  </si>
  <si>
    <t>вспомогательный персонал</t>
  </si>
  <si>
    <t>Фактическая численность персонала, чел. - всего, в том числе:</t>
  </si>
  <si>
    <t>основной (социальные работники)</t>
  </si>
  <si>
    <t>вспомогательный</t>
  </si>
  <si>
    <t>Укомплектованность организации персоналом, %</t>
  </si>
  <si>
    <t>Причина неукомплектованности организации персоналом</t>
  </si>
  <si>
    <t>Финансирование организации, тыс. рублей - всего, в том числе:</t>
  </si>
  <si>
    <t>фонд оплаты труда - всего, в том числе по группам персонала:</t>
  </si>
  <si>
    <t>вспомогательный штат</t>
  </si>
  <si>
    <t>5.7</t>
  </si>
  <si>
    <t>5.8</t>
  </si>
  <si>
    <t>6</t>
  </si>
  <si>
    <t>7</t>
  </si>
  <si>
    <t>8</t>
  </si>
  <si>
    <t>9</t>
  </si>
  <si>
    <t>10</t>
  </si>
  <si>
    <t>11</t>
  </si>
  <si>
    <t>11.1</t>
  </si>
  <si>
    <t>11.1.1</t>
  </si>
  <si>
    <t>11.1.2</t>
  </si>
  <si>
    <t>11.1.3</t>
  </si>
  <si>
    <t>12</t>
  </si>
  <si>
    <t>строку не заполнять</t>
  </si>
  <si>
    <t>Средняя заработная плата основного персонала (социальных работников) организации, руб.</t>
  </si>
  <si>
    <t>13</t>
  </si>
  <si>
    <t xml:space="preserve">Средняя заработная плата административно-управленческого персонала, руб. </t>
  </si>
  <si>
    <t>считать среднюю зарплату как среднемесячную от фактической численности</t>
  </si>
  <si>
    <t xml:space="preserve">ОТЧЕТ </t>
  </si>
  <si>
    <t xml:space="preserve">Значение показателя </t>
  </si>
  <si>
    <t>;</t>
  </si>
  <si>
    <t xml:space="preserve">Количество получателей услуги*, чел. </t>
  </si>
  <si>
    <t xml:space="preserve">Приложение № 6 </t>
  </si>
  <si>
    <t xml:space="preserve">к приказу Министерства </t>
  </si>
  <si>
    <t xml:space="preserve">труда и социальной защиты </t>
  </si>
  <si>
    <t xml:space="preserve">Российской Федерации </t>
  </si>
  <si>
    <t xml:space="preserve">от 18 сентября 2014 г. № 651н </t>
  </si>
  <si>
    <t xml:space="preserve">(в ред. Приказа Минтруда России </t>
  </si>
  <si>
    <t xml:space="preserve">от 16.11.2017 № 783н) </t>
  </si>
  <si>
    <t>Форма</t>
  </si>
  <si>
    <t xml:space="preserve">Сведения о предоставлении социальных услуг за </t>
  </si>
  <si>
    <t>Представляется: один раз в полугодие, до 15 числа месяца, следующего за отчетным</t>
  </si>
  <si>
    <t>Общее количество социальных услуг, включенных
в перечень социальных услуг субъекта
Российской Федерации (единиц)</t>
  </si>
  <si>
    <t>Общее количество социальных услуг из числа
включенных в перечень социальных услуг субъекта Российской Федерации, оказываемых поставщиками социальных услуг (единиц)</t>
  </si>
  <si>
    <t>Общее количество установленных дополнительных
(платных) социальных услуг в соответствии со статьей 11 Федерального закона от 28.12.2013 № 442-ФЗ (единиц)</t>
  </si>
  <si>
    <t>Общее количество оказываемых дополнительных
(платных) социальных услуг из числа установленных
в соответствии со статьей 11 Федерального закона
от 28.12.2013 № 442-ФЗ (единиц)</t>
  </si>
  <si>
    <t>Количество социальных услуг, оказываемых поставщиками социальных услуг, из числа включенных в перечень социальных услуг субъекта Российской Федерации, и дополнительных (платных) социальных услуг
в соответствии со статьей 11 Федерального закона от 28.12.2013 № 442-ФЗ (единиц)</t>
  </si>
  <si>
    <r>
      <t>организации социального обслуживания, находящиеся в</t>
    </r>
    <r>
      <rPr>
        <sz val="4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ведении субъекта Российской Федерации и (или) муниципального образования</t>
    </r>
  </si>
  <si>
    <t>некоммерческие организации социального
обслуживания, за исключением социально
ориентированных некоммерческих организаций</t>
  </si>
  <si>
    <t>некоммерческие социально ориентированные
организации социального обслуживания</t>
  </si>
  <si>
    <t>индивидуальные предприниматели,
предоставляющие социальные услуги</t>
  </si>
  <si>
    <t>социальные услуги, включенные в перечень социальных услуг
субъекта Российской Федерации (единиц)</t>
  </si>
  <si>
    <t>дополнительные (платные) социальные услуги, установленные в соответствии со статьей 11 Федерального закона
от 28.12.2013 № 442-ФЗ</t>
  </si>
  <si>
    <t>дополнительные (платные) социальные услуги, установленные в соответствии со статьей 11 Федерального закона
от 28.12.2013 № 442-ФЗ (единиц)</t>
  </si>
  <si>
    <t>количество</t>
  </si>
  <si>
    <t>доля от общего количества</t>
  </si>
  <si>
    <t xml:space="preserve">Исполнитель  </t>
  </si>
  <si>
    <t>израсходованных не по целевому назначению</t>
  </si>
  <si>
    <t>Возвращено в бюджет Республики Башкортостан, всего:</t>
  </si>
  <si>
    <t>Перечисление средств в целях их размещения на депозиты, в иные финансовые инструменты(если федеральными законами предусмотрена возможность такого размещения целевых средств), всего:</t>
  </si>
  <si>
    <t xml:space="preserve"> чел.</t>
  </si>
  <si>
    <t>Количество получателей услуги (численность граждан, признанных нуждающимися в социальном обслуживании на дому, проживающих на территории муниципального образования Республики Башкортостан, вне зависимости от количества заключенных с каждым гражданином договоров на оказание социальных услуг в течение года, в котором организации предоставлена субсидия), чел.</t>
  </si>
  <si>
    <t>Количество детей, родителям, законным представителям  которых  предоставляется услуга по обеспечению временного ухода (кратковременного присмотра), чел.*</t>
  </si>
  <si>
    <t>* Получатели услуги по обеспечению временного ухода (кратковременного присмотра) учитываются в графе 5 «Количество получателей услуги (численность граждан, признанных нуждающимися в социальном обслуживании на дому, проживающих на территории муниципального образования Республики Башкортостан, вне зависимости от количества заключенных с каждым гражданином договоров на оказание социальных услуг в течение года, в котором организации предоставлена субсидия), чел.»;</t>
  </si>
  <si>
    <t>о количестве получателей социальной услуги</t>
  </si>
  <si>
    <t xml:space="preserve"> год</t>
  </si>
  <si>
    <t>(регион)</t>
  </si>
  <si>
    <t>Раздел 1. Сведения об организациях, осуществляющих социальное обслуживание в форме социального обслуживания на дому</t>
  </si>
  <si>
    <t>№ строки</t>
  </si>
  <si>
    <r>
      <t xml:space="preserve">Всего организаций, осуществляющих социальное обслуживание в форме социального обслуживания на дому </t>
    </r>
    <r>
      <rPr>
        <sz val="9"/>
        <color indexed="8"/>
        <rFont val="Times New Roman"/>
        <family val="1"/>
        <charset val="204"/>
      </rPr>
      <t>(всего)  (гр. 4+6+7)</t>
    </r>
  </si>
  <si>
    <t>в том числе</t>
  </si>
  <si>
    <t>специализированные службы социально-медицинского обслуживания</t>
  </si>
  <si>
    <t>центры социальной помощи</t>
  </si>
  <si>
    <t>иные организации, осуществляющие социальное обслуживание в форме социального обслуживания на дому</t>
  </si>
  <si>
    <t>для граждан пожилого возраста и инвалидов</t>
  </si>
  <si>
    <t>Число организаций, единиц</t>
  </si>
  <si>
    <t>Число оказанных услуг (всего), единиц  (сумма стр. 3-10)</t>
  </si>
  <si>
    <t xml:space="preserve">        из них: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</si>
  <si>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</si>
  <si>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</si>
  <si>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</si>
  <si>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</si>
  <si>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 xml:space="preserve"> 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</si>
  <si>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</si>
  <si>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</si>
  <si>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</si>
  <si>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Численность получателей социальных услуг (всего), человек (стр. 12+13)</t>
  </si>
  <si>
    <t xml:space="preserve"> мужчин </t>
  </si>
  <si>
    <t xml:space="preserve"> женщин </t>
  </si>
  <si>
    <t>Из стр. 11:</t>
  </si>
  <si>
    <t xml:space="preserve">детей-инвалидов </t>
  </si>
  <si>
    <t xml:space="preserve">молодых инвалидов в возрасте 18-35 лет </t>
  </si>
  <si>
    <t>Из стр. 11: численность участников и инвалидов ВОВ</t>
  </si>
  <si>
    <t>Из стр. 11: обслуживаемых в сельской местности</t>
  </si>
  <si>
    <t>Численность граждан, состоящих на очереди для помещения в организации, осуществляющие социальное обслуживание на дому, человек</t>
  </si>
  <si>
    <t>Раздел 2. Сведения об организациях, осуществляющих социальное обслуживание в форме социального обслуживания на дому, основанных на иных формах собственности</t>
  </si>
  <si>
    <t>Число оказанных услуг (всего), единиц (сумма стр. 3-10)</t>
  </si>
  <si>
    <t>социально-трудовые</t>
  </si>
  <si>
    <t xml:space="preserve">        в том числе:                                                           </t>
  </si>
  <si>
    <t xml:space="preserve">мужчин </t>
  </si>
  <si>
    <t xml:space="preserve">женщин </t>
  </si>
  <si>
    <t xml:space="preserve">Из стр. 11: детей-инвалидов </t>
  </si>
  <si>
    <t xml:space="preserve">Из стр. 11: молодых инвалидов в возрасте 18-35 лет </t>
  </si>
  <si>
    <t>Численность работников, человек</t>
  </si>
  <si>
    <t>Раздел 3. Сведения об организациях, осуществляющих полустационарное социальное обслуживание</t>
  </si>
  <si>
    <t xml:space="preserve">Всего организаций, осуществляю-щих полустацио-нарное социальное обслуживание (всего)
 (гр. 4+6+7+9+ 10+11+12+13+14+15) 
</t>
  </si>
  <si>
    <t>социаль-но-реабили-тацион-ный центр</t>
  </si>
  <si>
    <t>центр помощи детям, остав-шимся без попече-ния родите-лей</t>
  </si>
  <si>
    <t>реаби-литаци-онный центр</t>
  </si>
  <si>
    <t>кризис-ный центр помощи женщи-нам</t>
  </si>
  <si>
    <t>центр психолого-педагоги-ческой помощи населению</t>
  </si>
  <si>
    <t>социаль-ной адаптации (помощи), в том числе: для лиц без опреде-ленного места житель-ства и занятий</t>
  </si>
  <si>
    <t>дом ночного пребыва-ния</t>
  </si>
  <si>
    <t>социаль-ный приют</t>
  </si>
  <si>
    <t>социаль-ная гостини-ца</t>
  </si>
  <si>
    <t>иные организа-ции, осуществ-ляющие полустаци-онарное социальное обслужи-вание</t>
  </si>
  <si>
    <t>для несовер-шенно-летних</t>
  </si>
  <si>
    <t>для детей и под-ростков с ограни-ченными возмож-ностями</t>
  </si>
  <si>
    <t>Число отделений (всего), единиц (стр. 3+4+5):</t>
  </si>
  <si>
    <t xml:space="preserve">      из них:</t>
  </si>
  <si>
    <t>временного проживания</t>
  </si>
  <si>
    <t>дневного пребывания</t>
  </si>
  <si>
    <t>иных</t>
  </si>
  <si>
    <t>Число оказанных услуг (всего), единиц (сумма стр. 7-14)</t>
  </si>
  <si>
    <t xml:space="preserve">   социально-бытовые</t>
  </si>
  <si>
    <t xml:space="preserve">   социально-правовые</t>
  </si>
  <si>
    <t xml:space="preserve">   услуги в целях повышения коммуникативного потенциала получателей социальных услуг</t>
  </si>
  <si>
    <t xml:space="preserve">   срочные услуги</t>
  </si>
  <si>
    <t>Численность получателей социальных услуг (всего), человек (стр. 16+29)</t>
  </si>
  <si>
    <t xml:space="preserve">      в том числе:</t>
  </si>
  <si>
    <t>мужчин – всего (сумма стр. 17-28)</t>
  </si>
  <si>
    <t>в том числе в  возрасте, лет:</t>
  </si>
  <si>
    <t>до 16</t>
  </si>
  <si>
    <t>16-17</t>
  </si>
  <si>
    <t>18-22</t>
  </si>
  <si>
    <t>23-25</t>
  </si>
  <si>
    <t>26-30</t>
  </si>
  <si>
    <t>31-35</t>
  </si>
  <si>
    <t>36-45</t>
  </si>
  <si>
    <t>46-59</t>
  </si>
  <si>
    <t>60-74</t>
  </si>
  <si>
    <t>75-79</t>
  </si>
  <si>
    <t>80-89</t>
  </si>
  <si>
    <t>90 и более</t>
  </si>
  <si>
    <t>женщин – всего (сумма стр. 30-41)</t>
  </si>
  <si>
    <t>в том числе в возрасте, лет:</t>
  </si>
  <si>
    <t xml:space="preserve">до 16 </t>
  </si>
  <si>
    <t xml:space="preserve">Из стр. 15: численность детей-инвалидов </t>
  </si>
  <si>
    <t xml:space="preserve">Из стр. 15 численность молодых инвалидов </t>
  </si>
  <si>
    <t>Из стр. 15: численность участников и инвалидов ВОВ</t>
  </si>
  <si>
    <t>Из стр. 15: обслуживаемых в сельской местности</t>
  </si>
  <si>
    <t>Численность граждан, состоящих на очереди для помещения в организации осуществляющие полустационар-ное социальное обслуживание, человек</t>
  </si>
  <si>
    <t>Раздел 4. Сведения об организациях, осуществляющих полустационарное социальное обслуживание, основанных на иных формах собственности</t>
  </si>
  <si>
    <t>№ стро-ки</t>
  </si>
  <si>
    <t xml:space="preserve">Всего организаций, осуществляю-щих полустацио-нарное социальное обслуживание (всего)
 (гр. 4+6+7+9+ 10+11+12+13+14+15)
</t>
  </si>
  <si>
    <t>Число оказанных услуг (всего), единиц (сумма стр. 8-15)</t>
  </si>
  <si>
    <t>Численность получателей социальных услуг (всего), человек (стр. 17+18)</t>
  </si>
  <si>
    <t>женщин</t>
  </si>
  <si>
    <t xml:space="preserve">Из стр. 16  численность детей-инвалидов </t>
  </si>
  <si>
    <t>Из стр. 16 численность молодых инвалидов в возрасте 18-35 лет</t>
  </si>
  <si>
    <t>Раздел 5. Сведения о предоставлении социальных услуг в форме социального обслуживания на дому «Центрами социального обслуживания населения» и «Центрами социального обслуживания, в том числе: комплексными и для граждан пожилого возраста и инвалидов»</t>
  </si>
  <si>
    <t>Всего организаций,  (гр. 4+5)</t>
  </si>
  <si>
    <t>центр социального обслуживания населения</t>
  </si>
  <si>
    <t>центр социального обслуживания</t>
  </si>
  <si>
    <t>комплексный</t>
  </si>
  <si>
    <t>Численность получателей социальных услуг (всего), человек (стр. 12+25)</t>
  </si>
  <si>
    <t>в том числе: мужчин – всего (сумма стр. 13-24)</t>
  </si>
  <si>
    <t xml:space="preserve">   до 16</t>
  </si>
  <si>
    <t>X</t>
  </si>
  <si>
    <t xml:space="preserve">   16-17</t>
  </si>
  <si>
    <t xml:space="preserve">   18-22</t>
  </si>
  <si>
    <t xml:space="preserve">   23-25</t>
  </si>
  <si>
    <t xml:space="preserve">   26-30</t>
  </si>
  <si>
    <t xml:space="preserve">   31-35</t>
  </si>
  <si>
    <t xml:space="preserve">   36-45</t>
  </si>
  <si>
    <t xml:space="preserve">   46-59</t>
  </si>
  <si>
    <t xml:space="preserve">   60-74</t>
  </si>
  <si>
    <t xml:space="preserve">   75-79</t>
  </si>
  <si>
    <t xml:space="preserve">   80-89</t>
  </si>
  <si>
    <t xml:space="preserve">   90 и более</t>
  </si>
  <si>
    <t>женщин – всего (сумма стр. 26-37)</t>
  </si>
  <si>
    <t xml:space="preserve">   до 16 </t>
  </si>
  <si>
    <t xml:space="preserve">Из стр. 11: численность детей-инвалидов </t>
  </si>
  <si>
    <t xml:space="preserve">Из стр. 11 численность молодых инвалидов </t>
  </si>
  <si>
    <t>Численность граждан, состоящих на очереди, человек</t>
  </si>
  <si>
    <t>Число отделений (всего), единиц (стр. 44+45+46+47):</t>
  </si>
  <si>
    <t>на дому</t>
  </si>
  <si>
    <t xml:space="preserve">       Раздел 6. Сведения о предоставлении социальных услуг в форме социального обслуживания на дому "Центрами социального обслуживания  населения" и "Центрами социального  обслуживания, в том числе: комплексными и для граждан пожилого возраста и инвалидов" , основанными на иных формах собственности</t>
  </si>
  <si>
    <t>Число оказанных услуг (всего), единиц (сумма стр. 3 - 10)</t>
  </si>
  <si>
    <t>из них</t>
  </si>
  <si>
    <t>Численность получателей социальных услуг (всего), человек (стр. 12 + 13)</t>
  </si>
  <si>
    <t>мужчин</t>
  </si>
  <si>
    <t>Число отделений (всего), единиц (стр. 15 + 16 + 17 + 18)</t>
  </si>
  <si>
    <t xml:space="preserve">           Раздел 7. Сведения о предоставлении социальных услуг   "мобильными бригадами"</t>
  </si>
  <si>
    <t>N строки</t>
  </si>
  <si>
    <t>Величина показателя</t>
  </si>
  <si>
    <t>Число бригад, единиц</t>
  </si>
  <si>
    <t>Число единиц транспорта, в том числе автомобильного, единиц</t>
  </si>
  <si>
    <t>Общая численность работников, человек (сумма стр. 4 - 10)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</si>
  <si>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</si>
  <si>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</si>
  <si>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</si>
  <si>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</si>
  <si>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</si>
  <si>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</si>
  <si>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</si>
  <si>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(всего), человек (гр. 12 + 13)</t>
  </si>
  <si>
    <t>Из стр 11 детей-инвалидов</t>
  </si>
  <si>
    <t>Из стр 11 молодых инвалидов в возрасте 18 - 35 лет</t>
  </si>
  <si>
    <t>Число оказанных услуг (всего), единиц (сумма стр. 17 - 24)</t>
  </si>
  <si>
    <t xml:space="preserve">    Раздел 8. Среднесписочная численность специалистов полустационарных организаций социального обслуживания</t>
  </si>
  <si>
    <t>Всего специалистов организаций, осуществляющих полустационарное социальное обслуживание (всего) (гр. 4 + 6 + 7 + 9 + 10 + 11 + 13 + 14 + 15 + 16 + 17)</t>
  </si>
  <si>
    <t>социально-реабилитационный центр</t>
  </si>
  <si>
    <t>центр помощи детям, оставшимся без попечения родителей</t>
  </si>
  <si>
    <t>реабилитационный центр</t>
  </si>
  <si>
    <t>кризисный центр помощи женщинам</t>
  </si>
  <si>
    <t>центр психолого-педагогической помощи населению</t>
  </si>
  <si>
    <t>центр социальной адаптации (помощи)</t>
  </si>
  <si>
    <t>дом ночного пребывания</t>
  </si>
  <si>
    <t>социальный приют</t>
  </si>
  <si>
    <t>социальная гостиница</t>
  </si>
  <si>
    <t>иные организации, осуществляющие полустационарное социальное обслуживание</t>
  </si>
  <si>
    <t>для несовершеннолетних</t>
  </si>
  <si>
    <t>для детей и подростков с ограниченными возможностями</t>
  </si>
  <si>
    <t>для лиц без определенного места жительства и занятий</t>
  </si>
  <si>
    <t>Общая численность специалистов, человек (сумма стр. 2 - 13)</t>
  </si>
  <si>
    <t>воспитатель</t>
  </si>
  <si>
    <t>инструктор по труду</t>
  </si>
  <si>
    <t>логопед</t>
  </si>
  <si>
    <t>музыкальный руководитель</t>
  </si>
  <si>
    <t>педагог-организатор</t>
  </si>
  <si>
    <t>педагог-психолог</t>
  </si>
  <si>
    <t>педагог-дефектолог</t>
  </si>
  <si>
    <t>учитель-логопед</t>
  </si>
  <si>
    <t xml:space="preserve">            Раздел 9. Среднесписочная численность специалистов  организаций, осуществляющих социальное обслуживание в форме   социального обслуживания на дому</t>
  </si>
  <si>
    <t xml:space="preserve">                   </t>
  </si>
  <si>
    <t>Всего специалистов организаций, осуществляющих социальное обслуживание в форме социального обслуживания на дому (всего) (гр. 4 + 6 + 7 + 10)</t>
  </si>
  <si>
    <t>СВЕДЕНИЯ О ПОЛУСТАЦИОНАРНЫХ ОРГАНИЗАЦИЯХ СОЦИАЛЬНОГООБСЛУЖИВАНИЯ, ОРГАНИЗАЦИЯХ, ОСУЩЕСТВЛЯЮЩИХ СОЦИАЛЬНОЕ ОБСЛУЖИВАНИЕ В ФОРМЕ СОЦИАЛЬНОГО ОБСЛУЖИВАНИЯ НА ДОМУ  на 1 января 2019 г.</t>
  </si>
  <si>
    <t xml:space="preserve">Тел. </t>
  </si>
  <si>
    <t xml:space="preserve">Средняя стоимость обслуживания (частичная оплата) </t>
  </si>
  <si>
    <t xml:space="preserve">Средняя стоимость обслуживания (полная оплата) </t>
  </si>
  <si>
    <t xml:space="preserve">Средняя стоимость обслуживания (сверх стандарта) </t>
  </si>
  <si>
    <t xml:space="preserve">Сверка средней стоимости обслуживания с тарифом (частичная оплата) </t>
  </si>
  <si>
    <t xml:space="preserve">Сверка средней стоимости обслуживания с тарифом (полная оплата) </t>
  </si>
  <si>
    <t xml:space="preserve">Сверка средней стоимости обслуживания с тарифом (сверх стандарта) </t>
  </si>
  <si>
    <t xml:space="preserve">АНО ЦСОН «Алтын быуын» </t>
  </si>
  <si>
    <t xml:space="preserve">АНО ЦСОН «Альтаир» </t>
  </si>
  <si>
    <t xml:space="preserve">АНО ЦСОН «Ансар» </t>
  </si>
  <si>
    <t xml:space="preserve"> АНО ЦСОН «Атайсал» </t>
  </si>
  <si>
    <t xml:space="preserve">АНО ЦСОН «Благо» </t>
  </si>
  <si>
    <t xml:space="preserve">АНО ЦСОН «БлагоДать» </t>
  </si>
  <si>
    <t xml:space="preserve">АНО ЦСОН «Благое дело» </t>
  </si>
  <si>
    <t xml:space="preserve">АНО ЦСОН «Бэхет» </t>
  </si>
  <si>
    <t xml:space="preserve">АНО ЦСОН «Вера» </t>
  </si>
  <si>
    <t xml:space="preserve">АНО ЦСОН «Ветеран» </t>
  </si>
  <si>
    <t xml:space="preserve">АНО ЦСОН «Гармония добра» </t>
  </si>
  <si>
    <t xml:space="preserve">АНО ЦСОН «Добро без границ» </t>
  </si>
  <si>
    <t>АНО ЦСОН «Добро»</t>
  </si>
  <si>
    <t xml:space="preserve">АНО ЦСОН «Доброе дело» </t>
  </si>
  <si>
    <t xml:space="preserve">АНО ЦСОН «Доброе сердце» </t>
  </si>
  <si>
    <t xml:space="preserve">АНО ЦСОН «Доброе утро» </t>
  </si>
  <si>
    <t xml:space="preserve">АНО ЦСОН «Доброта» </t>
  </si>
  <si>
    <t xml:space="preserve">АНО ЦСОН «Добрые руки» </t>
  </si>
  <si>
    <t xml:space="preserve">АНО ЦСОН «Доверие +» </t>
  </si>
  <si>
    <t xml:space="preserve">АНО ЦСОН «Доверие-К» </t>
  </si>
  <si>
    <t xml:space="preserve">АНО ЦСОН «Долголетие» </t>
  </si>
  <si>
    <t xml:space="preserve">АНО ЦСОН «Забота» </t>
  </si>
  <si>
    <t xml:space="preserve">АНО ЦСОН «Изгелек» </t>
  </si>
  <si>
    <t xml:space="preserve">АНО ЦСОН «Изге уй» </t>
  </si>
  <si>
    <t xml:space="preserve">АНО ЦСОН «Исток» </t>
  </si>
  <si>
    <t xml:space="preserve">АНО ЦСОН «Ихлас» </t>
  </si>
  <si>
    <t xml:space="preserve">АНО ЦСОН «Милосердие»  </t>
  </si>
  <si>
    <t xml:space="preserve">АНО ЦСОН «Мир добра»  </t>
  </si>
  <si>
    <t xml:space="preserve">АНО ЦСОН «Мурадым» </t>
  </si>
  <si>
    <t xml:space="preserve">АНО ЦСОН «Надежда плюс» </t>
  </si>
  <si>
    <t xml:space="preserve">АНО ЦСОН «Наша забота» </t>
  </si>
  <si>
    <t xml:space="preserve">АНО ЦСОН «Нур» </t>
  </si>
  <si>
    <t xml:space="preserve">АНО ЦСОН «Отрада» </t>
  </si>
  <si>
    <t xml:space="preserve">АНО ЦСОН «Очаг» </t>
  </si>
  <si>
    <t xml:space="preserve">АНО ЦСОН «Поколение» </t>
  </si>
  <si>
    <t xml:space="preserve">АНО ЦСОН «Радуга»  </t>
  </si>
  <si>
    <t>АНО ЦСОН «Рассвет»</t>
  </si>
  <si>
    <t xml:space="preserve">АНО ЦСОН «Рассвет» </t>
  </si>
  <si>
    <t xml:space="preserve">АНО ЦСОН «Родник добра» </t>
  </si>
  <si>
    <t xml:space="preserve">АНО ЦСОН «Родник» </t>
  </si>
  <si>
    <t>АНО ЦСОН «Содействие»</t>
  </si>
  <si>
    <t xml:space="preserve">АНО ЦСОН "Социальная помощь населению" </t>
  </si>
  <si>
    <t xml:space="preserve">АНО ЦСОН «Твори добро» </t>
  </si>
  <si>
    <t xml:space="preserve">АНО ЦСОН «Территория добра» </t>
  </si>
  <si>
    <t xml:space="preserve">АНО ЦСОН «Участие» </t>
  </si>
  <si>
    <t xml:space="preserve"> АНО ЦСОН «Феникс» </t>
  </si>
  <si>
    <t xml:space="preserve"> АНО ЦСОН «Феникс»</t>
  </si>
  <si>
    <t>г. Янаул РБ</t>
  </si>
  <si>
    <t>Абзелиловский район РБ</t>
  </si>
  <si>
    <t>Баймакский район РБ</t>
  </si>
  <si>
    <t>Хайбуллинский район РБ</t>
  </si>
  <si>
    <t xml:space="preserve">г.Ишимбай </t>
  </si>
  <si>
    <t xml:space="preserve"> г.Мелеуз </t>
  </si>
  <si>
    <t>Ишимбайский район  РБ</t>
  </si>
  <si>
    <t>Янаульский район РБ</t>
  </si>
  <si>
    <t>Мелеузовский район РБ</t>
  </si>
  <si>
    <t xml:space="preserve"> г.Белорецк</t>
  </si>
  <si>
    <t>Белорецкий район РБ</t>
  </si>
  <si>
    <t>Бурзянский район РБ</t>
  </si>
  <si>
    <t>г. Благовещенск</t>
  </si>
  <si>
    <t>Благовещенский район РБ</t>
  </si>
  <si>
    <t>Караидельский район РБ</t>
  </si>
  <si>
    <t>г. Агидель</t>
  </si>
  <si>
    <t>г. Нефтекамск</t>
  </si>
  <si>
    <t>Давлекановский район РБ</t>
  </si>
  <si>
    <t xml:space="preserve">г.Давлеканово </t>
  </si>
  <si>
    <t>Октябрьский район ГО г. Уфа</t>
  </si>
  <si>
    <t xml:space="preserve"> г. Учалы</t>
  </si>
  <si>
    <t>Учалинский район РБ</t>
  </si>
  <si>
    <t>Калтасинский район РБ</t>
  </si>
  <si>
    <t>Стелитамакский район РБ</t>
  </si>
  <si>
    <t xml:space="preserve">г. Стерлитамак </t>
  </si>
  <si>
    <t>Уфимский район РБ</t>
  </si>
  <si>
    <t>Белебеевский район РБ</t>
  </si>
  <si>
    <t xml:space="preserve">г.Белебей </t>
  </si>
  <si>
    <t>Ермекеевский район РБ</t>
  </si>
  <si>
    <t>г. Октябрьский РБ</t>
  </si>
  <si>
    <t>Илишевский район РБ</t>
  </si>
  <si>
    <t>Бирский район  РБ)</t>
  </si>
  <si>
    <t xml:space="preserve"> г.Бирск</t>
  </si>
  <si>
    <t>Мишкинский район РБ</t>
  </si>
  <si>
    <t>Нуримановский район РБ</t>
  </si>
  <si>
    <t>Салаватский район РБ</t>
  </si>
  <si>
    <t>Иглинский район РБ</t>
  </si>
  <si>
    <t>г. Салават</t>
  </si>
  <si>
    <t>Стерлибашевский район РБ</t>
  </si>
  <si>
    <t>Федоровский районы РБ</t>
  </si>
  <si>
    <t>г. Кумертау РБ</t>
  </si>
  <si>
    <t>Советский район ГО г. Уфа</t>
  </si>
  <si>
    <t>Кушнаренковский район РБ</t>
  </si>
  <si>
    <t>Бижбулякский район РБ</t>
  </si>
  <si>
    <t>Дюртюлинский район РБ</t>
  </si>
  <si>
    <t xml:space="preserve"> г.Дюртюли </t>
  </si>
  <si>
    <t>Кировский район ГО г. Уфа</t>
  </si>
  <si>
    <t>г.Сибай РБ</t>
  </si>
  <si>
    <t>Балтачевский район РБ</t>
  </si>
  <si>
    <t>г.Туймазы</t>
  </si>
  <si>
    <t>Туймазинский район РБ</t>
  </si>
  <si>
    <t>Альшеевский район РБ</t>
  </si>
  <si>
    <t>Бакалинский район РБ</t>
  </si>
  <si>
    <t>Краснокамский район РБ</t>
  </si>
  <si>
    <t>Татышлинский район РБ</t>
  </si>
  <si>
    <t>Кугарчинский район РБ</t>
  </si>
  <si>
    <t>Ленинский район ГО г. Уфа</t>
  </si>
  <si>
    <t>Шаранский район РБ</t>
  </si>
  <si>
    <t>Зианчуринский район РБ</t>
  </si>
  <si>
    <t>Зилаирский район РБ</t>
  </si>
  <si>
    <t>Дуванский район РБ</t>
  </si>
  <si>
    <t>Кигинский район РБ</t>
  </si>
  <si>
    <t>Бураевский район РБ</t>
  </si>
  <si>
    <t>Куюргазинский район РБ</t>
  </si>
  <si>
    <t>Чишминский район РБ</t>
  </si>
  <si>
    <t>Аургазинский район РБ</t>
  </si>
  <si>
    <t>Кармаскалинский район РБ</t>
  </si>
  <si>
    <t>Архангельский район РБ</t>
  </si>
  <si>
    <t>Гафурийский район РБ</t>
  </si>
  <si>
    <t>Калининский район ГО г. Уфа</t>
  </si>
  <si>
    <t>Миякинский район РБ</t>
  </si>
  <si>
    <t>Аскинский район РБ</t>
  </si>
  <si>
    <t>Мечетлинский район РБ</t>
  </si>
  <si>
    <t>Благоварский район РБ</t>
  </si>
  <si>
    <t>Буздякский районы РБ</t>
  </si>
  <si>
    <t>Чекмагушевский район РБ</t>
  </si>
  <si>
    <t>Белокатайский  район РБ</t>
  </si>
  <si>
    <t>Орджоникидзевский район ГО г. Уфа</t>
  </si>
  <si>
    <t>Демский район ГО г. Уфа</t>
  </si>
  <si>
    <t>Выбираем наименование по стрелки из окна</t>
  </si>
  <si>
    <t xml:space="preserve"> 2019</t>
  </si>
  <si>
    <t>19</t>
  </si>
  <si>
    <t>ПРОВЕРКА ОТЧЕТА</t>
  </si>
  <si>
    <t>г.Баймак</t>
  </si>
  <si>
    <t>пусто</t>
  </si>
  <si>
    <t>за 9 месяцев 2019 г.</t>
  </si>
  <si>
    <t>Исполнитель  Тел.</t>
  </si>
  <si>
    <t xml:space="preserve">Исполнитель: </t>
  </si>
  <si>
    <t xml:space="preserve"> телефон: </t>
  </si>
  <si>
    <t>месяцев</t>
  </si>
  <si>
    <t>Сведения о получателях социальных услуг за 9 месяцев  2019 год</t>
  </si>
  <si>
    <t>9 месяцев</t>
  </si>
  <si>
    <t>по состоянию на 1 октября  2019 года</t>
  </si>
  <si>
    <t xml:space="preserve">ОТЧЕТ
о расходах, источником финансового
обеспечения которых является Субсидия
на «01» октября  2019 г.
</t>
  </si>
  <si>
    <t xml:space="preserve">телефон </t>
  </si>
  <si>
    <t>/Габдрахманова Е.Б./</t>
  </si>
  <si>
    <t>/Арсланова О.Ю. /</t>
  </si>
  <si>
    <t>Арсланова Олеся Юрьевна 83478445305</t>
  </si>
  <si>
    <t xml:space="preserve">Исполнитель Кузнецова Гульшат Ансаровна </t>
  </si>
  <si>
    <t xml:space="preserve"> телефон  83478445235</t>
  </si>
  <si>
    <t>АНО ЦСОН "Доброе дело", г.Бирск</t>
  </si>
  <si>
    <t>Кузнецова Гульшат Ансаровна 83478445235</t>
  </si>
  <si>
    <t>г.Бирск</t>
  </si>
  <si>
    <t>Кузнецова Гульшат Ансаровна</t>
  </si>
  <si>
    <t>83478445235</t>
  </si>
  <si>
    <t>Исполнитель Кузнецова Гульшат Ансаровна</t>
  </si>
  <si>
    <t xml:space="preserve"> Тел. 83478445235</t>
  </si>
  <si>
    <t>2 в декрете, 1 вакансия.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</si>
</sst>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_(&quot;р.&quot;* #,##0.00_);_(&quot;р.&quot;* \(#,##0.00\);_(&quot;р.&quot;* &quot;-&quot;??_);_(@_)"/>
  </numFmts>
  <fonts count="8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Calibri"/>
      <family val="2"/>
    </font>
    <font>
      <b/>
      <sz val="12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4"/>
      <color indexed="10"/>
      <name val="Calibri"/>
      <family val="2"/>
    </font>
    <font>
      <sz val="11"/>
      <color indexed="30"/>
      <name val="Times New Roman"/>
      <family val="1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color indexed="6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indexed="12"/>
      <name val="Calibri"/>
      <family val="2"/>
    </font>
    <font>
      <u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4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name val="Calibri"/>
      <family val="2"/>
    </font>
    <font>
      <sz val="1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3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DF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6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6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638">
    <xf numFmtId="0" fontId="0" fillId="0" borderId="0" xfId="0"/>
    <xf numFmtId="0" fontId="0" fillId="0" borderId="10" xfId="0" applyBorder="1" applyProtection="1">
      <protection locked="0"/>
    </xf>
    <xf numFmtId="0" fontId="33" fillId="0" borderId="11" xfId="0" applyFont="1" applyBorder="1" applyProtection="1">
      <protection locked="0"/>
    </xf>
    <xf numFmtId="0" fontId="33" fillId="0" borderId="12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3" fontId="33" fillId="0" borderId="14" xfId="0" applyNumberFormat="1" applyFont="1" applyBorder="1" applyProtection="1">
      <protection locked="0"/>
    </xf>
    <xf numFmtId="0" fontId="33" fillId="15" borderId="12" xfId="0" applyFont="1" applyFill="1" applyBorder="1" applyProtection="1"/>
    <xf numFmtId="3" fontId="33" fillId="15" borderId="11" xfId="0" applyNumberFormat="1" applyFont="1" applyFill="1" applyBorder="1" applyProtection="1"/>
    <xf numFmtId="0" fontId="31" fillId="0" borderId="15" xfId="0" applyFont="1" applyBorder="1" applyProtection="1">
      <protection locked="0"/>
    </xf>
    <xf numFmtId="0" fontId="35" fillId="0" borderId="0" xfId="0" applyFont="1" applyProtection="1">
      <protection locked="0"/>
    </xf>
    <xf numFmtId="0" fontId="33" fillId="0" borderId="10" xfId="0" applyFont="1" applyFill="1" applyBorder="1" applyProtection="1">
      <protection locked="0"/>
    </xf>
    <xf numFmtId="0" fontId="33" fillId="0" borderId="10" xfId="0" applyFont="1" applyBorder="1" applyProtection="1">
      <protection locked="0"/>
    </xf>
    <xf numFmtId="0" fontId="36" fillId="0" borderId="15" xfId="0" applyFont="1" applyBorder="1" applyProtection="1">
      <protection locked="0"/>
    </xf>
    <xf numFmtId="0" fontId="37" fillId="0" borderId="0" xfId="0" applyFont="1" applyProtection="1">
      <protection locked="0"/>
    </xf>
    <xf numFmtId="0" fontId="33" fillId="15" borderId="16" xfId="0" applyFont="1" applyFill="1" applyBorder="1" applyAlignment="1" applyProtection="1">
      <alignment horizontal="right"/>
    </xf>
    <xf numFmtId="0" fontId="33" fillId="15" borderId="13" xfId="0" applyFont="1" applyFill="1" applyBorder="1" applyProtection="1"/>
    <xf numFmtId="0" fontId="33" fillId="15" borderId="14" xfId="0" applyFont="1" applyFill="1" applyBorder="1" applyProtection="1"/>
    <xf numFmtId="164" fontId="33" fillId="16" borderId="12" xfId="0" applyNumberFormat="1" applyFont="1" applyFill="1" applyBorder="1" applyProtection="1">
      <protection locked="0"/>
    </xf>
    <xf numFmtId="164" fontId="33" fillId="0" borderId="12" xfId="0" applyNumberFormat="1" applyFont="1" applyBorder="1" applyProtection="1">
      <protection locked="0"/>
    </xf>
    <xf numFmtId="164" fontId="33" fillId="0" borderId="17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4" fontId="33" fillId="0" borderId="10" xfId="0" applyNumberFormat="1" applyFont="1" applyFill="1" applyBorder="1" applyProtection="1">
      <protection locked="0"/>
    </xf>
    <xf numFmtId="4" fontId="33" fillId="0" borderId="10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164" fontId="33" fillId="15" borderId="12" xfId="0" applyNumberFormat="1" applyFont="1" applyFill="1" applyBorder="1" applyAlignment="1" applyProtection="1">
      <alignment horizontal="right"/>
    </xf>
    <xf numFmtId="164" fontId="0" fillId="15" borderId="16" xfId="0" applyNumberFormat="1" applyFill="1" applyBorder="1" applyProtection="1"/>
    <xf numFmtId="0" fontId="0" fillId="0" borderId="10" xfId="0" applyBorder="1" applyAlignment="1" applyProtection="1">
      <alignment wrapText="1"/>
      <protection locked="0"/>
    </xf>
    <xf numFmtId="3" fontId="0" fillId="15" borderId="10" xfId="0" applyNumberFormat="1" applyFill="1" applyBorder="1" applyProtection="1"/>
    <xf numFmtId="0" fontId="0" fillId="15" borderId="10" xfId="0" applyNumberFormat="1" applyFill="1" applyBorder="1" applyProtection="1"/>
    <xf numFmtId="0" fontId="30" fillId="15" borderId="10" xfId="0" applyFont="1" applyFill="1" applyBorder="1" applyProtection="1"/>
    <xf numFmtId="4" fontId="30" fillId="15" borderId="10" xfId="0" applyNumberFormat="1" applyFont="1" applyFill="1" applyBorder="1" applyProtection="1"/>
    <xf numFmtId="164" fontId="33" fillId="15" borderId="16" xfId="0" applyNumberFormat="1" applyFont="1" applyFill="1" applyBorder="1" applyProtection="1"/>
    <xf numFmtId="4" fontId="0" fillId="15" borderId="10" xfId="0" applyNumberFormat="1" applyFill="1" applyBorder="1" applyProtection="1"/>
    <xf numFmtId="0" fontId="0" fillId="15" borderId="10" xfId="0" applyFill="1" applyBorder="1" applyProtection="1"/>
    <xf numFmtId="0" fontId="50" fillId="0" borderId="10" xfId="0" applyFont="1" applyBorder="1" applyAlignment="1" applyProtection="1">
      <alignment horizontal="justify" vertic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0" fillId="19" borderId="0" xfId="0" applyFill="1" applyProtection="1">
      <protection locked="0"/>
    </xf>
    <xf numFmtId="0" fontId="6" fillId="19" borderId="0" xfId="0" applyFont="1" applyFill="1" applyProtection="1"/>
    <xf numFmtId="0" fontId="33" fillId="0" borderId="10" xfId="0" applyFont="1" applyBorder="1" applyAlignment="1" applyProtection="1">
      <alignment horizontal="center" vertical="center" wrapText="1"/>
      <protection locked="0"/>
    </xf>
    <xf numFmtId="0" fontId="33" fillId="19" borderId="10" xfId="0" applyFont="1" applyFill="1" applyBorder="1" applyAlignment="1" applyProtection="1">
      <alignment vertical="center" wrapText="1"/>
      <protection locked="0"/>
    </xf>
    <xf numFmtId="4" fontId="33" fillId="19" borderId="10" xfId="0" applyNumberFormat="1" applyFont="1" applyFill="1" applyBorder="1" applyAlignment="1" applyProtection="1">
      <alignment vertical="center" wrapText="1"/>
      <protection locked="0"/>
    </xf>
    <xf numFmtId="4" fontId="33" fillId="19" borderId="19" xfId="0" applyNumberFormat="1" applyFont="1" applyFill="1" applyBorder="1" applyAlignment="1" applyProtection="1">
      <alignment vertical="center" wrapText="1"/>
      <protection locked="0"/>
    </xf>
    <xf numFmtId="4" fontId="0" fillId="19" borderId="10" xfId="0" applyNumberFormat="1" applyFill="1" applyBorder="1" applyProtection="1">
      <protection locked="0"/>
    </xf>
    <xf numFmtId="0" fontId="31" fillId="20" borderId="15" xfId="0" applyFont="1" applyFill="1" applyBorder="1" applyProtection="1"/>
    <xf numFmtId="0" fontId="36" fillId="20" borderId="0" xfId="0" applyFont="1" applyFill="1" applyAlignment="1" applyProtection="1">
      <alignment vertical="top"/>
    </xf>
    <xf numFmtId="0" fontId="31" fillId="20" borderId="0" xfId="0" applyFont="1" applyFill="1" applyBorder="1" applyProtection="1"/>
    <xf numFmtId="0" fontId="36" fillId="20" borderId="0" xfId="0" applyFont="1" applyFill="1" applyBorder="1" applyAlignment="1" applyProtection="1">
      <alignment vertical="top"/>
    </xf>
    <xf numFmtId="0" fontId="0" fillId="20" borderId="0" xfId="0" applyFill="1" applyProtection="1">
      <protection locked="0"/>
    </xf>
    <xf numFmtId="0" fontId="0" fillId="20" borderId="0" xfId="0" applyFill="1" applyProtection="1"/>
    <xf numFmtId="0" fontId="31" fillId="20" borderId="0" xfId="0" applyFont="1" applyFill="1" applyProtection="1"/>
    <xf numFmtId="0" fontId="35" fillId="20" borderId="0" xfId="0" applyFont="1" applyFill="1" applyProtection="1"/>
    <xf numFmtId="0" fontId="50" fillId="20" borderId="0" xfId="0" applyFont="1" applyFill="1" applyAlignment="1" applyProtection="1">
      <alignment horizontal="justify" vertical="center"/>
      <protection locked="0"/>
    </xf>
    <xf numFmtId="0" fontId="33" fillId="20" borderId="0" xfId="0" applyFont="1" applyFill="1" applyProtection="1">
      <protection locked="0"/>
    </xf>
    <xf numFmtId="0" fontId="36" fillId="20" borderId="0" xfId="0" applyFont="1" applyFill="1" applyAlignment="1" applyProtection="1">
      <alignment horizontal="center" vertical="top"/>
    </xf>
    <xf numFmtId="0" fontId="33" fillId="20" borderId="0" xfId="0" applyFont="1" applyFill="1" applyProtection="1"/>
    <xf numFmtId="3" fontId="0" fillId="20" borderId="10" xfId="0" applyNumberFormat="1" applyFill="1" applyBorder="1" applyProtection="1"/>
    <xf numFmtId="0" fontId="68" fillId="0" borderId="0" xfId="0" applyFont="1" applyProtection="1">
      <protection locked="0"/>
    </xf>
    <xf numFmtId="0" fontId="68" fillId="0" borderId="10" xfId="0" applyFont="1" applyBorder="1" applyAlignment="1" applyProtection="1">
      <alignment wrapText="1"/>
      <protection locked="0"/>
    </xf>
    <xf numFmtId="0" fontId="69" fillId="0" borderId="10" xfId="0" applyFont="1" applyBorder="1" applyAlignment="1" applyProtection="1">
      <alignment vertical="top" wrapText="1"/>
      <protection locked="0"/>
    </xf>
    <xf numFmtId="0" fontId="68" fillId="0" borderId="0" xfId="0" applyFont="1" applyAlignment="1" applyProtection="1">
      <alignment wrapText="1"/>
      <protection locked="0"/>
    </xf>
    <xf numFmtId="0" fontId="68" fillId="0" borderId="10" xfId="0" applyFont="1" applyBorder="1" applyAlignment="1" applyProtection="1">
      <alignment horizontal="center"/>
      <protection locked="0"/>
    </xf>
    <xf numFmtId="0" fontId="70" fillId="0" borderId="10" xfId="0" applyFont="1" applyBorder="1" applyAlignment="1" applyProtection="1">
      <alignment horizontal="center" wrapText="1"/>
      <protection locked="0"/>
    </xf>
    <xf numFmtId="0" fontId="69" fillId="0" borderId="10" xfId="0" applyFont="1" applyBorder="1" applyAlignment="1" applyProtection="1">
      <alignment horizontal="center" vertical="top" wrapText="1"/>
      <protection locked="0"/>
    </xf>
    <xf numFmtId="0" fontId="68" fillId="21" borderId="10" xfId="0" applyFont="1" applyFill="1" applyBorder="1" applyProtection="1">
      <protection locked="0"/>
    </xf>
    <xf numFmtId="0" fontId="68" fillId="0" borderId="10" xfId="0" applyFont="1" applyBorder="1" applyProtection="1">
      <protection locked="0"/>
    </xf>
    <xf numFmtId="0" fontId="69" fillId="0" borderId="10" xfId="0" applyFont="1" applyBorder="1" applyAlignment="1" applyProtection="1">
      <alignment horizontal="center" wrapText="1"/>
      <protection locked="0"/>
    </xf>
    <xf numFmtId="0" fontId="68" fillId="0" borderId="10" xfId="0" applyFont="1" applyFill="1" applyBorder="1" applyProtection="1">
      <protection locked="0"/>
    </xf>
    <xf numFmtId="0" fontId="69" fillId="0" borderId="10" xfId="0" applyFont="1" applyBorder="1" applyAlignment="1" applyProtection="1">
      <alignment horizontal="left" vertical="top" wrapText="1" indent="1"/>
      <protection locked="0"/>
    </xf>
    <xf numFmtId="0" fontId="69" fillId="0" borderId="10" xfId="0" applyFont="1" applyFill="1" applyBorder="1" applyAlignment="1" applyProtection="1">
      <alignment horizontal="center" vertical="top" wrapText="1"/>
      <protection locked="0"/>
    </xf>
    <xf numFmtId="0" fontId="69" fillId="0" borderId="10" xfId="0" applyFont="1" applyBorder="1" applyAlignment="1" applyProtection="1">
      <alignment wrapText="1"/>
      <protection locked="0"/>
    </xf>
    <xf numFmtId="0" fontId="68" fillId="0" borderId="19" xfId="0" applyFont="1" applyBorder="1" applyAlignment="1" applyProtection="1">
      <alignment horizontal="center" vertical="center"/>
      <protection locked="0"/>
    </xf>
    <xf numFmtId="0" fontId="68" fillId="0" borderId="10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Protection="1">
      <protection locked="0"/>
    </xf>
    <xf numFmtId="0" fontId="69" fillId="0" borderId="10" xfId="0" applyFont="1" applyBorder="1" applyProtection="1">
      <protection locked="0"/>
    </xf>
    <xf numFmtId="0" fontId="69" fillId="0" borderId="10" xfId="0" applyFont="1" applyBorder="1" applyAlignment="1" applyProtection="1">
      <alignment horizontal="left" wrapText="1" indent="1"/>
      <protection locked="0"/>
    </xf>
    <xf numFmtId="0" fontId="69" fillId="0" borderId="0" xfId="0" applyFont="1" applyProtection="1">
      <protection locked="0"/>
    </xf>
    <xf numFmtId="0" fontId="71" fillId="0" borderId="0" xfId="0" applyFont="1" applyAlignment="1" applyProtection="1">
      <alignment wrapText="1"/>
      <protection locked="0"/>
    </xf>
    <xf numFmtId="0" fontId="69" fillId="0" borderId="20" xfId="0" applyFont="1" applyBorder="1" applyAlignment="1" applyProtection="1">
      <alignment horizontal="center" vertical="top" wrapText="1"/>
      <protection locked="0"/>
    </xf>
    <xf numFmtId="0" fontId="69" fillId="0" borderId="10" xfId="0" applyFont="1" applyBorder="1" applyAlignment="1" applyProtection="1">
      <alignment horizontal="justify" vertical="top" wrapText="1"/>
      <protection locked="0"/>
    </xf>
    <xf numFmtId="0" fontId="69" fillId="21" borderId="10" xfId="0" applyFont="1" applyFill="1" applyBorder="1" applyAlignment="1" applyProtection="1">
      <alignment horizontal="right" wrapText="1"/>
      <protection locked="0"/>
    </xf>
    <xf numFmtId="0" fontId="69" fillId="0" borderId="10" xfId="0" applyFont="1" applyBorder="1" applyAlignment="1" applyProtection="1">
      <alignment horizontal="justify" wrapText="1"/>
      <protection locked="0"/>
    </xf>
    <xf numFmtId="0" fontId="69" fillId="0" borderId="10" xfId="0" applyFont="1" applyFill="1" applyBorder="1" applyAlignment="1" applyProtection="1">
      <alignment horizontal="right" wrapText="1"/>
      <protection locked="0"/>
    </xf>
    <xf numFmtId="0" fontId="69" fillId="0" borderId="10" xfId="0" applyFont="1" applyBorder="1" applyAlignment="1" applyProtection="1">
      <alignment vertical="center" wrapText="1"/>
      <protection locked="0"/>
    </xf>
    <xf numFmtId="0" fontId="69" fillId="0" borderId="10" xfId="0" applyFont="1" applyBorder="1" applyAlignment="1" applyProtection="1">
      <alignment horizontal="right" wrapText="1"/>
      <protection locked="0"/>
    </xf>
    <xf numFmtId="0" fontId="71" fillId="0" borderId="0" xfId="0" applyFont="1" applyAlignment="1" applyProtection="1">
      <alignment horizontal="center"/>
      <protection locked="0"/>
    </xf>
    <xf numFmtId="0" fontId="68" fillId="0" borderId="10" xfId="0" applyFont="1" applyBorder="1" applyAlignment="1" applyProtection="1">
      <alignment vertical="center"/>
      <protection locked="0"/>
    </xf>
    <xf numFmtId="0" fontId="68" fillId="0" borderId="10" xfId="0" applyFont="1" applyBorder="1" applyAlignment="1" applyProtection="1">
      <alignment vertical="center" wrapText="1"/>
      <protection locked="0"/>
    </xf>
    <xf numFmtId="0" fontId="72" fillId="0" borderId="0" xfId="0" applyFont="1" applyAlignment="1" applyProtection="1">
      <alignment horizontal="center" wrapText="1"/>
      <protection locked="0"/>
    </xf>
    <xf numFmtId="0" fontId="68" fillId="0" borderId="10" xfId="0" applyFont="1" applyBorder="1" applyAlignment="1" applyProtection="1">
      <alignment vertical="top" wrapText="1"/>
      <protection locked="0"/>
    </xf>
    <xf numFmtId="0" fontId="68" fillId="0" borderId="0" xfId="0" applyFont="1" applyAlignment="1" applyProtection="1">
      <alignment vertical="top" wrapText="1"/>
      <protection locked="0"/>
    </xf>
    <xf numFmtId="0" fontId="68" fillId="0" borderId="0" xfId="0" applyFont="1" applyAlignment="1" applyProtection="1">
      <alignment horizontal="center"/>
      <protection locked="0"/>
    </xf>
    <xf numFmtId="0" fontId="72" fillId="0" borderId="0" xfId="0" applyFont="1" applyProtection="1">
      <protection locked="0"/>
    </xf>
    <xf numFmtId="0" fontId="68" fillId="0" borderId="10" xfId="0" applyFont="1" applyBorder="1" applyAlignment="1" applyProtection="1">
      <alignment horizontal="center" wrapText="1"/>
      <protection locked="0"/>
    </xf>
    <xf numFmtId="0" fontId="68" fillId="20" borderId="0" xfId="0" applyFont="1" applyFill="1" applyProtection="1">
      <protection locked="0"/>
    </xf>
    <xf numFmtId="0" fontId="38" fillId="20" borderId="0" xfId="0" applyFont="1" applyFill="1" applyAlignment="1" applyProtection="1">
      <alignment vertical="top"/>
      <protection locked="0"/>
    </xf>
    <xf numFmtId="0" fontId="31" fillId="20" borderId="0" xfId="0" applyFont="1" applyFill="1" applyProtection="1">
      <protection locked="0"/>
    </xf>
    <xf numFmtId="0" fontId="68" fillId="21" borderId="10" xfId="0" applyFont="1" applyFill="1" applyBorder="1" applyProtection="1"/>
    <xf numFmtId="0" fontId="68" fillId="0" borderId="10" xfId="0" applyFont="1" applyFill="1" applyBorder="1" applyProtection="1"/>
    <xf numFmtId="0" fontId="69" fillId="21" borderId="10" xfId="0" applyFont="1" applyFill="1" applyBorder="1" applyAlignment="1" applyProtection="1">
      <alignment horizontal="right" wrapText="1"/>
    </xf>
    <xf numFmtId="0" fontId="68" fillId="0" borderId="0" xfId="0" applyFont="1" applyProtection="1"/>
    <xf numFmtId="0" fontId="68" fillId="20" borderId="10" xfId="0" applyFont="1" applyFill="1" applyBorder="1" applyProtection="1"/>
    <xf numFmtId="4" fontId="35" fillId="20" borderId="0" xfId="0" applyNumberFormat="1" applyFont="1" applyFill="1" applyProtection="1">
      <protection locked="0"/>
    </xf>
    <xf numFmtId="0" fontId="33" fillId="20" borderId="10" xfId="0" applyFont="1" applyFill="1" applyBorder="1" applyAlignment="1" applyProtection="1">
      <alignment horizontal="center" vertical="center" wrapText="1"/>
    </xf>
    <xf numFmtId="4" fontId="33" fillId="20" borderId="10" xfId="0" applyNumberFormat="1" applyFont="1" applyFill="1" applyBorder="1" applyAlignment="1" applyProtection="1">
      <alignment vertical="center" wrapText="1"/>
    </xf>
    <xf numFmtId="0" fontId="33" fillId="20" borderId="10" xfId="0" applyFont="1" applyFill="1" applyBorder="1" applyAlignment="1" applyProtection="1">
      <alignment vertical="center" wrapText="1"/>
    </xf>
    <xf numFmtId="0" fontId="33" fillId="20" borderId="19" xfId="0" applyFont="1" applyFill="1" applyBorder="1" applyAlignment="1" applyProtection="1">
      <alignment horizontal="center" vertical="center" wrapText="1"/>
    </xf>
    <xf numFmtId="0" fontId="4" fillId="20" borderId="0" xfId="0" applyFont="1" applyFill="1" applyProtection="1"/>
    <xf numFmtId="0" fontId="62" fillId="20" borderId="0" xfId="0" applyFont="1" applyFill="1" applyAlignment="1" applyProtection="1">
      <alignment vertical="center"/>
    </xf>
    <xf numFmtId="0" fontId="33" fillId="20" borderId="10" xfId="0" applyFont="1" applyFill="1" applyBorder="1" applyProtection="1">
      <protection locked="0"/>
    </xf>
    <xf numFmtId="4" fontId="33" fillId="20" borderId="10" xfId="0" applyNumberFormat="1" applyFont="1" applyFill="1" applyBorder="1" applyProtection="1">
      <protection locked="0"/>
    </xf>
    <xf numFmtId="0" fontId="33" fillId="20" borderId="10" xfId="0" applyFont="1" applyFill="1" applyBorder="1" applyProtection="1"/>
    <xf numFmtId="4" fontId="33" fillId="20" borderId="10" xfId="0" applyNumberFormat="1" applyFont="1" applyFill="1" applyBorder="1" applyProtection="1"/>
    <xf numFmtId="1" fontId="42" fillId="20" borderId="10" xfId="0" applyNumberFormat="1" applyFont="1" applyFill="1" applyBorder="1" applyProtection="1"/>
    <xf numFmtId="2" fontId="42" fillId="20" borderId="10" xfId="0" applyNumberFormat="1" applyFont="1" applyFill="1" applyBorder="1" applyProtection="1"/>
    <xf numFmtId="49" fontId="39" fillId="20" borderId="10" xfId="0" applyNumberFormat="1" applyFont="1" applyFill="1" applyBorder="1" applyAlignment="1" applyProtection="1">
      <alignment horizontal="center" vertical="center" wrapText="1"/>
    </xf>
    <xf numFmtId="0" fontId="39" fillId="20" borderId="10" xfId="0" applyFont="1" applyFill="1" applyBorder="1" applyAlignment="1" applyProtection="1">
      <alignment horizontal="left" vertical="center" wrapText="1"/>
    </xf>
    <xf numFmtId="0" fontId="33" fillId="22" borderId="10" xfId="0" applyFont="1" applyFill="1" applyBorder="1" applyProtection="1">
      <protection locked="0"/>
    </xf>
    <xf numFmtId="2" fontId="42" fillId="22" borderId="10" xfId="0" applyNumberFormat="1" applyFont="1" applyFill="1" applyBorder="1" applyProtection="1">
      <protection locked="0"/>
    </xf>
    <xf numFmtId="4" fontId="43" fillId="20" borderId="10" xfId="0" applyNumberFormat="1" applyFont="1" applyFill="1" applyBorder="1" applyAlignment="1" applyProtection="1">
      <alignment horizontal="center" vertical="center" wrapText="1"/>
    </xf>
    <xf numFmtId="0" fontId="43" fillId="20" borderId="10" xfId="0" applyFont="1" applyFill="1" applyBorder="1" applyAlignment="1" applyProtection="1">
      <alignment horizontal="left" vertical="center" wrapText="1"/>
    </xf>
    <xf numFmtId="0" fontId="31" fillId="0" borderId="10" xfId="0" applyFont="1" applyBorder="1" applyAlignment="1" applyProtection="1">
      <alignment horizontal="left" vertical="center" wrapText="1"/>
      <protection locked="0"/>
    </xf>
    <xf numFmtId="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vertical="top" wrapText="1"/>
      <protection locked="0"/>
    </xf>
    <xf numFmtId="4" fontId="31" fillId="20" borderId="1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/>
    </xf>
    <xf numFmtId="0" fontId="0" fillId="0" borderId="0" xfId="0" applyProtection="1"/>
    <xf numFmtId="2" fontId="49" fillId="0" borderId="0" xfId="0" applyNumberFormat="1" applyFont="1" applyAlignment="1" applyProtection="1">
      <alignment wrapText="1"/>
    </xf>
    <xf numFmtId="2" fontId="49" fillId="0" borderId="15" xfId="0" applyNumberFormat="1" applyFont="1" applyBorder="1" applyAlignment="1" applyProtection="1">
      <alignment wrapText="1"/>
    </xf>
    <xf numFmtId="0" fontId="0" fillId="19" borderId="0" xfId="0" applyFill="1" applyProtection="1"/>
    <xf numFmtId="0" fontId="31" fillId="0" borderId="10" xfId="0" applyFont="1" applyBorder="1" applyAlignment="1" applyProtection="1">
      <alignment horizontal="center" vertical="center" wrapText="1"/>
    </xf>
    <xf numFmtId="0" fontId="31" fillId="16" borderId="10" xfId="0" applyFont="1" applyFill="1" applyBorder="1" applyAlignment="1" applyProtection="1">
      <alignment horizontal="center" vertical="center" wrapText="1"/>
    </xf>
    <xf numFmtId="0" fontId="31" fillId="20" borderId="10" xfId="0" applyFont="1" applyFill="1" applyBorder="1" applyAlignment="1" applyProtection="1">
      <alignment horizontal="center" vertical="center" wrapText="1"/>
    </xf>
    <xf numFmtId="0" fontId="31" fillId="16" borderId="10" xfId="0" applyFont="1" applyFill="1" applyBorder="1" applyAlignment="1" applyProtection="1">
      <alignment horizontal="center" vertical="top" wrapText="1"/>
    </xf>
    <xf numFmtId="0" fontId="43" fillId="18" borderId="10" xfId="0" applyFont="1" applyFill="1" applyBorder="1" applyAlignment="1" applyProtection="1">
      <alignment horizontal="center" vertical="center" wrapText="1"/>
    </xf>
    <xf numFmtId="0" fontId="43" fillId="18" borderId="10" xfId="0" applyFont="1" applyFill="1" applyBorder="1" applyAlignment="1" applyProtection="1">
      <alignment horizontal="left" vertical="center" wrapText="1"/>
    </xf>
    <xf numFmtId="0" fontId="44" fillId="0" borderId="0" xfId="0" applyFont="1" applyProtection="1"/>
    <xf numFmtId="49" fontId="31" fillId="0" borderId="10" xfId="0" applyNumberFormat="1" applyFont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horizontal="left" vertical="center" wrapText="1"/>
    </xf>
    <xf numFmtId="0" fontId="31" fillId="20" borderId="10" xfId="0" applyFont="1" applyFill="1" applyBorder="1" applyAlignment="1" applyProtection="1">
      <alignment horizontal="left" vertical="center" wrapText="1"/>
    </xf>
    <xf numFmtId="49" fontId="43" fillId="18" borderId="10" xfId="0" applyNumberFormat="1" applyFont="1" applyFill="1" applyBorder="1" applyAlignment="1" applyProtection="1">
      <alignment horizontal="center" vertical="center" wrapText="1"/>
    </xf>
    <xf numFmtId="4" fontId="43" fillId="0" borderId="0" xfId="0" applyNumberFormat="1" applyFont="1" applyFill="1" applyBorder="1" applyAlignment="1" applyProtection="1">
      <alignment horizontal="center" vertical="center" wrapText="1"/>
    </xf>
    <xf numFmtId="4" fontId="31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wrapText="1"/>
    </xf>
    <xf numFmtId="49" fontId="43" fillId="16" borderId="10" xfId="0" applyNumberFormat="1" applyFont="1" applyFill="1" applyBorder="1" applyAlignment="1" applyProtection="1">
      <alignment horizontal="center" vertical="center" wrapText="1"/>
    </xf>
    <xf numFmtId="0" fontId="43" fillId="16" borderId="10" xfId="0" applyFont="1" applyFill="1" applyBorder="1" applyAlignment="1" applyProtection="1">
      <alignment horizontal="left" vertical="center" wrapText="1"/>
    </xf>
    <xf numFmtId="4" fontId="43" fillId="20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Protection="1"/>
    <xf numFmtId="4" fontId="31" fillId="0" borderId="0" xfId="0" applyNumberFormat="1" applyFont="1" applyBorder="1" applyAlignment="1" applyProtection="1">
      <alignment horizontal="center" vertical="center" wrapText="1"/>
    </xf>
    <xf numFmtId="0" fontId="31" fillId="18" borderId="10" xfId="0" applyFont="1" applyFill="1" applyBorder="1" applyAlignment="1" applyProtection="1">
      <alignment horizontal="center" vertical="center" wrapText="1"/>
    </xf>
    <xf numFmtId="0" fontId="43" fillId="18" borderId="10" xfId="0" applyFont="1" applyFill="1" applyBorder="1" applyAlignment="1" applyProtection="1">
      <alignment horizontal="justify" vertical="center" wrapText="1"/>
    </xf>
    <xf numFmtId="0" fontId="43" fillId="20" borderId="10" xfId="0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31" fillId="0" borderId="15" xfId="0" applyFont="1" applyBorder="1" applyProtection="1"/>
    <xf numFmtId="49" fontId="30" fillId="0" borderId="10" xfId="0" applyNumberFormat="1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wrapText="1"/>
    </xf>
    <xf numFmtId="49" fontId="0" fillId="0" borderId="10" xfId="0" applyNumberFormat="1" applyBorder="1" applyAlignment="1" applyProtection="1">
      <alignment horizontal="center"/>
    </xf>
    <xf numFmtId="0" fontId="0" fillId="0" borderId="10" xfId="0" applyBorder="1" applyAlignment="1" applyProtection="1">
      <alignment wrapText="1"/>
    </xf>
    <xf numFmtId="0" fontId="0" fillId="0" borderId="10" xfId="0" applyBorder="1" applyProtection="1"/>
    <xf numFmtId="3" fontId="0" fillId="0" borderId="0" xfId="0" applyNumberFormat="1" applyProtection="1"/>
    <xf numFmtId="0" fontId="0" fillId="0" borderId="0" xfId="0" applyNumberFormat="1" applyProtection="1"/>
    <xf numFmtId="49" fontId="35" fillId="0" borderId="0" xfId="0" applyNumberFormat="1" applyFont="1" applyAlignment="1" applyProtection="1">
      <alignment horizontal="center"/>
    </xf>
    <xf numFmtId="0" fontId="35" fillId="0" borderId="0" xfId="0" applyFont="1" applyProtection="1"/>
    <xf numFmtId="4" fontId="35" fillId="0" borderId="0" xfId="0" applyNumberFormat="1" applyFont="1" applyProtection="1"/>
    <xf numFmtId="0" fontId="35" fillId="20" borderId="0" xfId="0" applyFont="1" applyFill="1" applyBorder="1" applyProtection="1"/>
    <xf numFmtId="0" fontId="35" fillId="0" borderId="0" xfId="0" applyFont="1" applyBorder="1" applyProtection="1"/>
    <xf numFmtId="49" fontId="0" fillId="0" borderId="0" xfId="0" applyNumberFormat="1" applyAlignment="1" applyProtection="1">
      <alignment horizontal="center"/>
    </xf>
    <xf numFmtId="0" fontId="73" fillId="19" borderId="0" xfId="0" applyFont="1" applyFill="1" applyProtection="1"/>
    <xf numFmtId="0" fontId="34" fillId="19" borderId="0" xfId="0" applyFont="1" applyFill="1" applyBorder="1" applyProtection="1"/>
    <xf numFmtId="0" fontId="65" fillId="19" borderId="0" xfId="0" applyFont="1" applyFill="1" applyBorder="1" applyProtection="1"/>
    <xf numFmtId="0" fontId="40" fillId="0" borderId="10" xfId="0" applyFont="1" applyBorder="1" applyAlignment="1" applyProtection="1">
      <alignment horizontal="center" vertical="center" wrapText="1"/>
    </xf>
    <xf numFmtId="0" fontId="35" fillId="19" borderId="0" xfId="0" applyFont="1" applyFill="1" applyBorder="1" applyProtection="1"/>
    <xf numFmtId="0" fontId="4" fillId="19" borderId="0" xfId="0" applyFont="1" applyFill="1" applyBorder="1" applyProtection="1"/>
    <xf numFmtId="0" fontId="40" fillId="0" borderId="10" xfId="0" applyFont="1" applyBorder="1" applyAlignment="1" applyProtection="1">
      <alignment horizontal="center" vertical="center" textRotation="90" wrapText="1"/>
    </xf>
    <xf numFmtId="0" fontId="40" fillId="18" borderId="10" xfId="0" applyFont="1" applyFill="1" applyBorder="1" applyAlignment="1" applyProtection="1">
      <alignment horizontal="center" vertical="center" wrapText="1"/>
    </xf>
    <xf numFmtId="49" fontId="39" fillId="0" borderId="10" xfId="0" applyNumberFormat="1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4" fontId="35" fillId="19" borderId="0" xfId="0" applyNumberFormat="1" applyFont="1" applyFill="1" applyBorder="1" applyProtection="1"/>
    <xf numFmtId="0" fontId="39" fillId="15" borderId="10" xfId="0" applyFont="1" applyFill="1" applyBorder="1" applyAlignment="1" applyProtection="1">
      <alignment horizontal="left" vertical="center" wrapText="1"/>
    </xf>
    <xf numFmtId="49" fontId="39" fillId="18" borderId="10" xfId="0" applyNumberFormat="1" applyFont="1" applyFill="1" applyBorder="1" applyAlignment="1" applyProtection="1">
      <alignment vertical="center" wrapText="1"/>
    </xf>
    <xf numFmtId="49" fontId="39" fillId="16" borderId="10" xfId="0" applyNumberFormat="1" applyFont="1" applyFill="1" applyBorder="1" applyAlignment="1" applyProtection="1">
      <alignment horizontal="center" vertical="center" wrapText="1"/>
    </xf>
    <xf numFmtId="49" fontId="39" fillId="18" borderId="10" xfId="0" applyNumberFormat="1" applyFont="1" applyFill="1" applyBorder="1" applyAlignment="1" applyProtection="1">
      <alignment horizontal="center" vertical="center" wrapText="1"/>
    </xf>
    <xf numFmtId="0" fontId="39" fillId="16" borderId="10" xfId="0" applyFont="1" applyFill="1" applyBorder="1" applyAlignment="1" applyProtection="1">
      <alignment horizontal="left" vertical="center" wrapText="1"/>
    </xf>
    <xf numFmtId="0" fontId="45" fillId="19" borderId="0" xfId="0" applyFont="1" applyFill="1" applyBorder="1" applyProtection="1"/>
    <xf numFmtId="0" fontId="40" fillId="18" borderId="10" xfId="0" applyFont="1" applyFill="1" applyBorder="1" applyAlignment="1" applyProtection="1">
      <alignment horizontal="justify" vertical="center" wrapText="1"/>
    </xf>
    <xf numFmtId="0" fontId="41" fillId="19" borderId="0" xfId="0" applyFont="1" applyFill="1" applyProtection="1"/>
    <xf numFmtId="1" fontId="0" fillId="19" borderId="0" xfId="0" applyNumberFormat="1" applyFill="1" applyProtection="1"/>
    <xf numFmtId="2" fontId="0" fillId="19" borderId="0" xfId="0" applyNumberFormat="1" applyFill="1" applyProtection="1"/>
    <xf numFmtId="0" fontId="0" fillId="0" borderId="0" xfId="0" applyBorder="1" applyProtection="1"/>
    <xf numFmtId="0" fontId="0" fillId="0" borderId="15" xfId="0" applyBorder="1" applyProtection="1"/>
    <xf numFmtId="0" fontId="0" fillId="15" borderId="0" xfId="0" applyFill="1" applyProtection="1"/>
    <xf numFmtId="0" fontId="50" fillId="0" borderId="0" xfId="0" applyFont="1" applyAlignment="1" applyProtection="1">
      <alignment horizontal="center" vertical="center"/>
    </xf>
    <xf numFmtId="0" fontId="51" fillId="15" borderId="10" xfId="0" applyFont="1" applyFill="1" applyBorder="1" applyAlignment="1" applyProtection="1">
      <alignment horizontal="center" vertical="center" textRotation="90" wrapText="1"/>
    </xf>
    <xf numFmtId="0" fontId="51" fillId="0" borderId="10" xfId="0" applyFont="1" applyBorder="1" applyAlignment="1" applyProtection="1">
      <alignment horizontal="center" vertical="center" textRotation="90" wrapText="1"/>
    </xf>
    <xf numFmtId="0" fontId="30" fillId="0" borderId="10" xfId="0" applyFont="1" applyBorder="1" applyProtection="1"/>
    <xf numFmtId="0" fontId="0" fillId="0" borderId="10" xfId="0" applyBorder="1" applyAlignment="1" applyProtection="1">
      <alignment horizontal="center"/>
    </xf>
    <xf numFmtId="0" fontId="30" fillId="15" borderId="10" xfId="0" applyFont="1" applyFill="1" applyBorder="1" applyAlignment="1" applyProtection="1">
      <alignment wrapText="1"/>
    </xf>
    <xf numFmtId="0" fontId="35" fillId="0" borderId="0" xfId="0" applyFont="1" applyAlignment="1" applyProtection="1">
      <alignment horizontal="left"/>
    </xf>
    <xf numFmtId="0" fontId="46" fillId="17" borderId="0" xfId="0" applyFont="1" applyFill="1" applyProtection="1"/>
    <xf numFmtId="0" fontId="46" fillId="15" borderId="0" xfId="0" applyFont="1" applyFill="1" applyProtection="1"/>
    <xf numFmtId="0" fontId="33" fillId="0" borderId="0" xfId="0" applyFont="1" applyAlignment="1" applyProtection="1">
      <alignment horizontal="center"/>
    </xf>
    <xf numFmtId="0" fontId="42" fillId="0" borderId="21" xfId="0" applyFont="1" applyBorder="1" applyAlignment="1" applyProtection="1">
      <alignment horizontal="center"/>
    </xf>
    <xf numFmtId="0" fontId="42" fillId="0" borderId="18" xfId="0" applyFont="1" applyBorder="1" applyAlignment="1" applyProtection="1">
      <alignment horizontal="center"/>
    </xf>
    <xf numFmtId="0" fontId="42" fillId="0" borderId="22" xfId="0" applyFont="1" applyBorder="1" applyAlignment="1" applyProtection="1">
      <alignment horizontal="center"/>
    </xf>
    <xf numFmtId="0" fontId="42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5" xfId="0" applyFont="1" applyBorder="1" applyAlignment="1" applyProtection="1">
      <alignment wrapText="1"/>
    </xf>
    <xf numFmtId="0" fontId="47" fillId="17" borderId="0" xfId="0" applyFont="1" applyFill="1" applyProtection="1"/>
    <xf numFmtId="1" fontId="48" fillId="17" borderId="0" xfId="0" applyNumberFormat="1" applyFont="1" applyFill="1" applyBorder="1" applyProtection="1"/>
    <xf numFmtId="0" fontId="33" fillId="0" borderId="18" xfId="0" applyFont="1" applyBorder="1" applyAlignment="1" applyProtection="1">
      <alignment horizontal="center"/>
    </xf>
    <xf numFmtId="0" fontId="33" fillId="0" borderId="26" xfId="0" applyFont="1" applyBorder="1" applyAlignment="1" applyProtection="1">
      <alignment wrapText="1"/>
    </xf>
    <xf numFmtId="4" fontId="46" fillId="17" borderId="0" xfId="0" applyNumberFormat="1" applyFont="1" applyFill="1" applyProtection="1"/>
    <xf numFmtId="0" fontId="33" fillId="0" borderId="27" xfId="0" applyFont="1" applyBorder="1" applyAlignment="1" applyProtection="1">
      <alignment horizontal="center"/>
    </xf>
    <xf numFmtId="0" fontId="33" fillId="0" borderId="28" xfId="0" applyFont="1" applyBorder="1" applyAlignment="1" applyProtection="1">
      <alignment wrapText="1"/>
    </xf>
    <xf numFmtId="49" fontId="33" fillId="0" borderId="29" xfId="0" applyNumberFormat="1" applyFont="1" applyBorder="1" applyAlignment="1" applyProtection="1">
      <alignment horizontal="center"/>
    </xf>
    <xf numFmtId="0" fontId="33" fillId="0" borderId="30" xfId="0" applyFont="1" applyBorder="1" applyAlignment="1" applyProtection="1">
      <alignment wrapText="1"/>
    </xf>
    <xf numFmtId="0" fontId="48" fillId="17" borderId="0" xfId="0" applyFont="1" applyFill="1" applyBorder="1" applyProtection="1"/>
    <xf numFmtId="49" fontId="33" fillId="0" borderId="31" xfId="0" applyNumberFormat="1" applyFont="1" applyBorder="1" applyAlignment="1" applyProtection="1">
      <alignment horizontal="center"/>
    </xf>
    <xf numFmtId="0" fontId="33" fillId="0" borderId="32" xfId="0" applyFont="1" applyBorder="1" applyAlignment="1" applyProtection="1">
      <alignment wrapText="1"/>
    </xf>
    <xf numFmtId="49" fontId="33" fillId="0" borderId="24" xfId="0" applyNumberFormat="1" applyFont="1" applyBorder="1" applyAlignment="1" applyProtection="1">
      <alignment horizontal="center"/>
    </xf>
    <xf numFmtId="49" fontId="33" fillId="0" borderId="18" xfId="0" applyNumberFormat="1" applyFont="1" applyBorder="1" applyAlignment="1" applyProtection="1">
      <alignment horizontal="center"/>
    </xf>
    <xf numFmtId="49" fontId="33" fillId="0" borderId="27" xfId="0" applyNumberFormat="1" applyFont="1" applyBorder="1" applyAlignment="1" applyProtection="1">
      <alignment horizontal="center"/>
    </xf>
    <xf numFmtId="0" fontId="33" fillId="0" borderId="33" xfId="0" applyFont="1" applyBorder="1" applyAlignment="1" applyProtection="1">
      <alignment wrapText="1"/>
    </xf>
    <xf numFmtId="2" fontId="46" fillId="17" borderId="0" xfId="0" applyNumberFormat="1" applyFont="1" applyFill="1" applyProtection="1"/>
    <xf numFmtId="0" fontId="48" fillId="17" borderId="0" xfId="0" applyFont="1" applyFill="1" applyBorder="1" applyAlignment="1" applyProtection="1">
      <alignment horizontal="center"/>
    </xf>
    <xf numFmtId="0" fontId="33" fillId="0" borderId="34" xfId="0" applyFont="1" applyBorder="1" applyAlignment="1" applyProtection="1">
      <alignment wrapText="1"/>
    </xf>
    <xf numFmtId="49" fontId="33" fillId="0" borderId="21" xfId="0" applyNumberFormat="1" applyFont="1" applyBorder="1" applyAlignment="1" applyProtection="1">
      <alignment horizontal="center"/>
    </xf>
    <xf numFmtId="0" fontId="33" fillId="0" borderId="35" xfId="0" applyFont="1" applyBorder="1" applyAlignment="1" applyProtection="1">
      <alignment wrapText="1"/>
    </xf>
    <xf numFmtId="0" fontId="33" fillId="0" borderId="36" xfId="0" applyFont="1" applyBorder="1" applyAlignment="1" applyProtection="1">
      <alignment wrapText="1"/>
    </xf>
    <xf numFmtId="0" fontId="33" fillId="0" borderId="0" xfId="0" applyFont="1" applyProtection="1"/>
    <xf numFmtId="0" fontId="46" fillId="17" borderId="0" xfId="0" applyFont="1" applyFill="1" applyAlignment="1" applyProtection="1"/>
    <xf numFmtId="0" fontId="33" fillId="0" borderId="0" xfId="0" applyFont="1" applyAlignment="1" applyProtection="1">
      <alignment horizontal="left"/>
    </xf>
    <xf numFmtId="0" fontId="33" fillId="0" borderId="15" xfId="0" applyFont="1" applyBorder="1" applyAlignment="1" applyProtection="1">
      <alignment horizontal="left"/>
    </xf>
    <xf numFmtId="0" fontId="33" fillId="0" borderId="15" xfId="0" applyFont="1" applyBorder="1" applyProtection="1"/>
    <xf numFmtId="0" fontId="36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24" borderId="0" xfId="0" applyFont="1" applyFill="1" applyProtection="1"/>
    <xf numFmtId="0" fontId="4" fillId="0" borderId="0" xfId="0" applyFont="1" applyProtection="1"/>
    <xf numFmtId="0" fontId="4" fillId="24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4" fillId="19" borderId="0" xfId="0" applyFont="1" applyFill="1" applyProtection="1"/>
    <xf numFmtId="0" fontId="61" fillId="0" borderId="0" xfId="0" applyFont="1" applyProtection="1"/>
    <xf numFmtId="0" fontId="61" fillId="19" borderId="0" xfId="0" applyFont="1" applyFill="1" applyProtection="1"/>
    <xf numFmtId="0" fontId="61" fillId="0" borderId="0" xfId="0" applyFont="1" applyAlignment="1" applyProtection="1">
      <alignment horizontal="right"/>
    </xf>
    <xf numFmtId="0" fontId="6" fillId="19" borderId="0" xfId="0" applyFont="1" applyFill="1" applyProtection="1"/>
    <xf numFmtId="0" fontId="62" fillId="0" borderId="0" xfId="0" applyFont="1" applyProtection="1"/>
    <xf numFmtId="0" fontId="61" fillId="0" borderId="0" xfId="0" applyFont="1" applyAlignment="1" applyProtection="1">
      <alignment horizontal="left" vertical="center"/>
    </xf>
    <xf numFmtId="0" fontId="61" fillId="0" borderId="0" xfId="0" applyFont="1" applyAlignment="1" applyProtection="1">
      <alignment vertical="center"/>
    </xf>
    <xf numFmtId="0" fontId="61" fillId="24" borderId="0" xfId="0" applyFont="1" applyFill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61" fillId="24" borderId="0" xfId="0" applyFont="1" applyFill="1" applyProtection="1"/>
    <xf numFmtId="0" fontId="61" fillId="0" borderId="0" xfId="0" applyFont="1" applyBorder="1" applyAlignment="1" applyProtection="1">
      <alignment horizontal="center"/>
    </xf>
    <xf numFmtId="0" fontId="61" fillId="0" borderId="0" xfId="0" applyFont="1" applyBorder="1" applyProtection="1"/>
    <xf numFmtId="0" fontId="62" fillId="0" borderId="0" xfId="0" applyFont="1" applyBorder="1" applyAlignment="1" applyProtection="1">
      <alignment horizontal="center" vertical="top"/>
    </xf>
    <xf numFmtId="0" fontId="62" fillId="0" borderId="0" xfId="0" applyFont="1" applyBorder="1" applyProtection="1"/>
    <xf numFmtId="0" fontId="62" fillId="24" borderId="0" xfId="0" applyFont="1" applyFill="1" applyProtection="1"/>
    <xf numFmtId="49" fontId="61" fillId="0" borderId="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/>
    <xf numFmtId="49" fontId="5" fillId="0" borderId="0" xfId="0" applyNumberFormat="1" applyFont="1" applyBorder="1" applyAlignment="1" applyProtection="1"/>
    <xf numFmtId="0" fontId="5" fillId="0" borderId="0" xfId="0" applyFont="1" applyBorder="1" applyProtection="1"/>
    <xf numFmtId="0" fontId="6" fillId="20" borderId="0" xfId="0" applyFont="1" applyFill="1" applyProtection="1"/>
    <xf numFmtId="0" fontId="5" fillId="0" borderId="0" xfId="0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0" fontId="6" fillId="0" borderId="37" xfId="0" applyFont="1" applyBorder="1" applyAlignment="1" applyProtection="1">
      <alignment horizontal="left" vertical="top" wrapText="1"/>
    </xf>
    <xf numFmtId="0" fontId="4" fillId="0" borderId="0" xfId="0" applyFont="1" applyFill="1" applyProtection="1"/>
    <xf numFmtId="0" fontId="41" fillId="0" borderId="0" xfId="0" applyFont="1" applyFill="1" applyBorder="1" applyProtection="1"/>
    <xf numFmtId="0" fontId="33" fillId="0" borderId="0" xfId="0" applyFont="1" applyBorder="1" applyAlignment="1" applyProtection="1">
      <alignment vertical="top" wrapText="1"/>
    </xf>
    <xf numFmtId="0" fontId="33" fillId="0" borderId="10" xfId="0" applyFont="1" applyBorder="1" applyAlignment="1" applyProtection="1">
      <alignment horizontal="center" vertical="center" wrapText="1"/>
    </xf>
    <xf numFmtId="0" fontId="33" fillId="0" borderId="10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3" fontId="52" fillId="17" borderId="10" xfId="0" applyNumberFormat="1" applyFont="1" applyFill="1" applyBorder="1" applyAlignment="1" applyProtection="1">
      <alignment vertical="center" wrapText="1"/>
    </xf>
    <xf numFmtId="0" fontId="52" fillId="17" borderId="10" xfId="0" applyFont="1" applyFill="1" applyBorder="1" applyAlignment="1" applyProtection="1">
      <alignment vertical="center" wrapText="1"/>
    </xf>
    <xf numFmtId="9" fontId="33" fillId="0" borderId="10" xfId="0" applyNumberFormat="1" applyFont="1" applyBorder="1" applyAlignment="1" applyProtection="1">
      <alignment horizontal="center" vertical="center" wrapText="1"/>
    </xf>
    <xf numFmtId="0" fontId="52" fillId="0" borderId="10" xfId="0" applyFont="1" applyBorder="1" applyAlignment="1" applyProtection="1">
      <alignment vertical="center" wrapText="1"/>
      <protection locked="0"/>
    </xf>
    <xf numFmtId="0" fontId="52" fillId="19" borderId="10" xfId="0" applyFont="1" applyFill="1" applyBorder="1" applyAlignment="1" applyProtection="1">
      <alignment vertical="center" wrapText="1"/>
      <protection locked="0"/>
    </xf>
    <xf numFmtId="0" fontId="35" fillId="19" borderId="0" xfId="0" applyFont="1" applyFill="1" applyProtection="1"/>
    <xf numFmtId="0" fontId="35" fillId="19" borderId="0" xfId="0" applyFont="1" applyFill="1" applyAlignment="1" applyProtection="1">
      <alignment horizontal="left"/>
    </xf>
    <xf numFmtId="4" fontId="35" fillId="19" borderId="0" xfId="0" applyNumberFormat="1" applyFont="1" applyFill="1" applyProtection="1"/>
    <xf numFmtId="4" fontId="33" fillId="19" borderId="10" xfId="0" applyNumberFormat="1" applyFont="1" applyFill="1" applyBorder="1" applyAlignment="1" applyProtection="1">
      <alignment horizontal="center" vertical="center" wrapText="1"/>
    </xf>
    <xf numFmtId="0" fontId="33" fillId="19" borderId="10" xfId="0" applyFont="1" applyFill="1" applyBorder="1" applyAlignment="1" applyProtection="1">
      <alignment horizontal="left" vertical="center" wrapText="1"/>
    </xf>
    <xf numFmtId="0" fontId="33" fillId="19" borderId="10" xfId="0" applyFont="1" applyFill="1" applyBorder="1" applyAlignment="1" applyProtection="1">
      <alignment horizontal="center" vertical="center" wrapText="1"/>
    </xf>
    <xf numFmtId="3" fontId="33" fillId="19" borderId="10" xfId="0" applyNumberFormat="1" applyFont="1" applyFill="1" applyBorder="1" applyAlignment="1" applyProtection="1">
      <alignment horizontal="center" vertical="center" wrapText="1"/>
    </xf>
    <xf numFmtId="0" fontId="33" fillId="20" borderId="10" xfId="0" applyFont="1" applyFill="1" applyBorder="1" applyAlignment="1" applyProtection="1">
      <alignment horizontal="left" vertical="center" wrapText="1"/>
    </xf>
    <xf numFmtId="0" fontId="0" fillId="19" borderId="0" xfId="0" applyFill="1" applyAlignment="1" applyProtection="1">
      <alignment horizontal="center" vertical="center"/>
    </xf>
    <xf numFmtId="0" fontId="33" fillId="19" borderId="10" xfId="0" applyFont="1" applyFill="1" applyBorder="1" applyAlignment="1" applyProtection="1">
      <alignment horizontal="left" vertical="center" wrapText="1" indent="1"/>
    </xf>
    <xf numFmtId="0" fontId="33" fillId="19" borderId="19" xfId="0" applyFont="1" applyFill="1" applyBorder="1" applyAlignment="1" applyProtection="1">
      <alignment horizontal="center" vertical="center" wrapText="1"/>
    </xf>
    <xf numFmtId="0" fontId="33" fillId="19" borderId="10" xfId="0" applyFont="1" applyFill="1" applyBorder="1" applyAlignment="1" applyProtection="1">
      <alignment vertical="center" wrapText="1"/>
    </xf>
    <xf numFmtId="0" fontId="33" fillId="20" borderId="10" xfId="0" applyFont="1" applyFill="1" applyBorder="1" applyAlignment="1" applyProtection="1">
      <alignment horizontal="left" vertical="center" wrapText="1" indent="1"/>
    </xf>
    <xf numFmtId="0" fontId="33" fillId="19" borderId="10" xfId="0" applyFont="1" applyFill="1" applyBorder="1" applyAlignment="1" applyProtection="1">
      <alignment horizontal="left" wrapText="1"/>
    </xf>
    <xf numFmtId="0" fontId="2" fillId="20" borderId="10" xfId="0" applyFont="1" applyFill="1" applyBorder="1" applyAlignment="1" applyProtection="1">
      <alignment horizontal="left" vertical="center" wrapText="1" indent="1"/>
    </xf>
    <xf numFmtId="0" fontId="2" fillId="20" borderId="10" xfId="0" applyFont="1" applyFill="1" applyBorder="1" applyAlignment="1" applyProtection="1">
      <alignment horizontal="left" vertical="center" wrapText="1"/>
    </xf>
    <xf numFmtId="0" fontId="2" fillId="19" borderId="10" xfId="0" applyFont="1" applyFill="1" applyBorder="1" applyAlignment="1" applyProtection="1">
      <alignment horizontal="left" vertical="center" wrapText="1" indent="1"/>
    </xf>
    <xf numFmtId="49" fontId="35" fillId="19" borderId="0" xfId="0" applyNumberFormat="1" applyFont="1" applyFill="1" applyAlignment="1" applyProtection="1">
      <alignment horizontal="left"/>
    </xf>
    <xf numFmtId="0" fontId="31" fillId="19" borderId="0" xfId="0" applyFont="1" applyFill="1" applyAlignment="1" applyProtection="1">
      <alignment horizontal="left"/>
    </xf>
    <xf numFmtId="0" fontId="31" fillId="19" borderId="15" xfId="0" applyFont="1" applyFill="1" applyBorder="1" applyProtection="1"/>
    <xf numFmtId="0" fontId="31" fillId="19" borderId="0" xfId="0" applyFont="1" applyFill="1" applyProtection="1"/>
    <xf numFmtId="4" fontId="36" fillId="19" borderId="0" xfId="0" applyNumberFormat="1" applyFont="1" applyFill="1" applyBorder="1" applyAlignment="1" applyProtection="1">
      <alignment vertical="top"/>
    </xf>
    <xf numFmtId="0" fontId="0" fillId="19" borderId="0" xfId="0" applyFill="1" applyAlignment="1" applyProtection="1">
      <alignment horizontal="left"/>
    </xf>
    <xf numFmtId="4" fontId="0" fillId="19" borderId="0" xfId="0" applyNumberFormat="1" applyFill="1" applyProtection="1"/>
    <xf numFmtId="0" fontId="50" fillId="0" borderId="0" xfId="0" applyFont="1" applyAlignment="1" applyProtection="1">
      <alignment horizontal="right" vertical="center"/>
    </xf>
    <xf numFmtId="0" fontId="33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0" fillId="0" borderId="0" xfId="0" applyFont="1" applyAlignment="1" applyProtection="1">
      <alignment horizontal="justify" vertical="center"/>
    </xf>
    <xf numFmtId="0" fontId="2" fillId="20" borderId="0" xfId="0" applyFont="1" applyFill="1" applyProtection="1">
      <protection locked="0"/>
    </xf>
    <xf numFmtId="0" fontId="2" fillId="20" borderId="0" xfId="0" applyFont="1" applyFill="1" applyAlignment="1" applyProtection="1">
      <alignment horizontal="left"/>
      <protection locked="0"/>
    </xf>
    <xf numFmtId="0" fontId="33" fillId="20" borderId="15" xfId="0" applyFont="1" applyFill="1" applyBorder="1" applyAlignment="1" applyProtection="1">
      <alignment horizontal="left"/>
    </xf>
    <xf numFmtId="0" fontId="33" fillId="20" borderId="15" xfId="0" applyFont="1" applyFill="1" applyBorder="1" applyProtection="1"/>
    <xf numFmtId="4" fontId="31" fillId="20" borderId="15" xfId="0" applyNumberFormat="1" applyFont="1" applyFill="1" applyBorder="1" applyProtection="1"/>
    <xf numFmtId="4" fontId="36" fillId="20" borderId="0" xfId="0" applyNumberFormat="1" applyFont="1" applyFill="1" applyAlignment="1" applyProtection="1">
      <alignment vertical="top"/>
    </xf>
    <xf numFmtId="4" fontId="31" fillId="20" borderId="0" xfId="0" applyNumberFormat="1" applyFont="1" applyFill="1" applyBorder="1" applyProtection="1"/>
    <xf numFmtId="0" fontId="36" fillId="20" borderId="0" xfId="0" applyFont="1" applyFill="1" applyAlignment="1" applyProtection="1">
      <alignment horizontal="center" vertical="center"/>
    </xf>
    <xf numFmtId="0" fontId="35" fillId="20" borderId="15" xfId="0" applyFont="1" applyFill="1" applyBorder="1" applyAlignment="1" applyProtection="1">
      <alignment horizontal="left"/>
    </xf>
    <xf numFmtId="0" fontId="35" fillId="20" borderId="15" xfId="0" applyFont="1" applyFill="1" applyBorder="1" applyProtection="1"/>
    <xf numFmtId="0" fontId="0" fillId="20" borderId="15" xfId="0" applyFill="1" applyBorder="1" applyProtection="1"/>
    <xf numFmtId="0" fontId="66" fillId="25" borderId="10" xfId="0" applyFont="1" applyFill="1" applyBorder="1" applyAlignment="1" applyProtection="1">
      <alignment horizontal="left" vertical="center" wrapText="1"/>
    </xf>
    <xf numFmtId="0" fontId="66" fillId="23" borderId="10" xfId="0" applyFont="1" applyFill="1" applyBorder="1" applyAlignment="1" applyProtection="1">
      <alignment horizontal="left" vertical="center" wrapText="1"/>
    </xf>
    <xf numFmtId="0" fontId="66" fillId="26" borderId="10" xfId="0" applyFont="1" applyFill="1" applyBorder="1" applyAlignment="1" applyProtection="1">
      <alignment horizontal="left" vertical="center" wrapText="1"/>
    </xf>
    <xf numFmtId="0" fontId="66" fillId="24" borderId="10" xfId="0" applyFont="1" applyFill="1" applyBorder="1" applyAlignment="1" applyProtection="1">
      <alignment horizontal="left" vertical="center" wrapText="1"/>
    </xf>
    <xf numFmtId="0" fontId="74" fillId="0" borderId="0" xfId="0" applyFont="1" applyProtection="1"/>
    <xf numFmtId="0" fontId="75" fillId="0" borderId="0" xfId="0" applyFont="1" applyProtection="1"/>
    <xf numFmtId="0" fontId="33" fillId="19" borderId="10" xfId="0" applyFont="1" applyFill="1" applyBorder="1" applyAlignment="1" applyProtection="1">
      <alignment horizontal="left" vertical="center" wrapText="1"/>
      <protection locked="0"/>
    </xf>
    <xf numFmtId="0" fontId="2" fillId="19" borderId="10" xfId="0" applyFont="1" applyFill="1" applyBorder="1" applyAlignment="1" applyProtection="1">
      <alignment horizontal="left" vertical="center" wrapText="1"/>
      <protection locked="0"/>
    </xf>
    <xf numFmtId="0" fontId="30" fillId="23" borderId="10" xfId="0" applyFont="1" applyFill="1" applyBorder="1" applyProtection="1">
      <protection locked="0"/>
    </xf>
    <xf numFmtId="0" fontId="38" fillId="0" borderId="0" xfId="0" applyFont="1" applyAlignment="1" applyProtection="1">
      <alignment vertical="top"/>
      <protection locked="0"/>
    </xf>
    <xf numFmtId="0" fontId="3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2" fillId="0" borderId="15" xfId="0" applyFont="1" applyBorder="1" applyProtection="1">
      <protection locked="0"/>
    </xf>
    <xf numFmtId="0" fontId="61" fillId="20" borderId="15" xfId="0" applyFont="1" applyFill="1" applyBorder="1" applyAlignment="1" applyProtection="1"/>
    <xf numFmtId="0" fontId="4" fillId="0" borderId="0" xfId="0" applyFont="1" applyProtection="1">
      <protection locked="0"/>
    </xf>
    <xf numFmtId="1" fontId="52" fillId="24" borderId="10" xfId="0" applyNumberFormat="1" applyFont="1" applyFill="1" applyBorder="1" applyAlignment="1" applyProtection="1">
      <alignment vertical="center" wrapText="1"/>
      <protection locked="0"/>
    </xf>
    <xf numFmtId="0" fontId="38" fillId="20" borderId="0" xfId="0" applyFont="1" applyFill="1" applyAlignment="1" applyProtection="1">
      <alignment vertical="top"/>
    </xf>
    <xf numFmtId="4" fontId="35" fillId="20" borderId="15" xfId="0" applyNumberFormat="1" applyFont="1" applyFill="1" applyBorder="1" applyProtection="1"/>
    <xf numFmtId="4" fontId="35" fillId="20" borderId="0" xfId="0" applyNumberFormat="1" applyFont="1" applyFill="1" applyProtection="1"/>
    <xf numFmtId="4" fontId="35" fillId="20" borderId="0" xfId="0" applyNumberFormat="1" applyFont="1" applyFill="1" applyBorder="1" applyProtection="1"/>
    <xf numFmtId="0" fontId="41" fillId="0" borderId="0" xfId="0" applyFont="1" applyFill="1" applyBorder="1" applyProtection="1">
      <protection locked="0"/>
    </xf>
    <xf numFmtId="0" fontId="78" fillId="0" borderId="0" xfId="0" applyFont="1" applyProtection="1"/>
    <xf numFmtId="0" fontId="78" fillId="19" borderId="0" xfId="0" applyFont="1" applyFill="1" applyProtection="1"/>
    <xf numFmtId="0" fontId="79" fillId="0" borderId="0" xfId="0" applyFont="1" applyFill="1" applyBorder="1" applyProtection="1"/>
    <xf numFmtId="0" fontId="79" fillId="19" borderId="0" xfId="0" applyFont="1" applyFill="1" applyBorder="1" applyProtection="1"/>
    <xf numFmtId="0" fontId="80" fillId="0" borderId="10" xfId="0" applyFont="1" applyBorder="1" applyAlignment="1" applyProtection="1">
      <alignment horizontal="center" vertical="center" textRotation="90" wrapText="1"/>
    </xf>
    <xf numFmtId="0" fontId="38" fillId="0" borderId="10" xfId="0" applyFont="1" applyBorder="1" applyProtection="1"/>
    <xf numFmtId="0" fontId="38" fillId="19" borderId="10" xfId="0" applyFont="1" applyFill="1" applyBorder="1" applyProtection="1"/>
    <xf numFmtId="0" fontId="38" fillId="17" borderId="10" xfId="0" applyFont="1" applyFill="1" applyBorder="1" applyProtection="1"/>
    <xf numFmtId="0" fontId="38" fillId="0" borderId="10" xfId="0" applyFont="1" applyFill="1" applyBorder="1" applyProtection="1"/>
    <xf numFmtId="2" fontId="38" fillId="0" borderId="10" xfId="0" applyNumberFormat="1" applyFont="1" applyFill="1" applyBorder="1" applyAlignment="1" applyProtection="1">
      <alignment horizontal="right"/>
    </xf>
    <xf numFmtId="0" fontId="38" fillId="0" borderId="10" xfId="0" applyFont="1" applyFill="1" applyBorder="1" applyAlignment="1" applyProtection="1">
      <alignment wrapText="1"/>
    </xf>
    <xf numFmtId="0" fontId="38" fillId="22" borderId="10" xfId="0" applyFont="1" applyFill="1" applyBorder="1" applyProtection="1"/>
    <xf numFmtId="0" fontId="81" fillId="19" borderId="10" xfId="0" applyFont="1" applyFill="1" applyBorder="1" applyProtection="1"/>
    <xf numFmtId="2" fontId="38" fillId="0" borderId="20" xfId="0" applyNumberFormat="1" applyFont="1" applyBorder="1" applyProtection="1"/>
    <xf numFmtId="0" fontId="38" fillId="0" borderId="20" xfId="0" applyFont="1" applyBorder="1" applyProtection="1"/>
    <xf numFmtId="0" fontId="81" fillId="19" borderId="0" xfId="0" applyFont="1" applyFill="1" applyBorder="1" applyProtection="1"/>
    <xf numFmtId="0" fontId="78" fillId="0" borderId="0" xfId="0" applyFont="1" applyProtection="1">
      <protection locked="0"/>
    </xf>
    <xf numFmtId="0" fontId="66" fillId="23" borderId="44" xfId="0" applyFont="1" applyFill="1" applyBorder="1" applyAlignment="1" applyProtection="1">
      <alignment horizontal="left" vertical="center" wrapText="1"/>
    </xf>
    <xf numFmtId="9" fontId="33" fillId="0" borderId="11" xfId="0" applyNumberFormat="1" applyFont="1" applyBorder="1" applyProtection="1">
      <protection locked="0"/>
    </xf>
    <xf numFmtId="0" fontId="5" fillId="0" borderId="10" xfId="0" applyFont="1" applyFill="1" applyBorder="1" applyProtection="1">
      <protection locked="0"/>
    </xf>
    <xf numFmtId="4" fontId="5" fillId="0" borderId="10" xfId="0" applyNumberFormat="1" applyFont="1" applyFill="1" applyBorder="1" applyProtection="1">
      <protection locked="0"/>
    </xf>
    <xf numFmtId="0" fontId="54" fillId="0" borderId="0" xfId="0" applyFont="1" applyAlignment="1" applyProtection="1">
      <alignment horizontal="center"/>
    </xf>
    <xf numFmtId="49" fontId="31" fillId="0" borderId="0" xfId="0" applyNumberFormat="1" applyFont="1" applyFill="1" applyBorder="1" applyAlignment="1" applyProtection="1">
      <alignment horizontal="left" vertical="center" wrapText="1"/>
    </xf>
    <xf numFmtId="0" fontId="55" fillId="0" borderId="15" xfId="0" applyFont="1" applyBorder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 vertical="top"/>
    </xf>
    <xf numFmtId="2" fontId="49" fillId="0" borderId="0" xfId="0" applyNumberFormat="1" applyFont="1" applyAlignment="1" applyProtection="1">
      <alignment horizontal="center" wrapText="1"/>
    </xf>
    <xf numFmtId="2" fontId="49" fillId="0" borderId="15" xfId="0" applyNumberFormat="1" applyFont="1" applyBorder="1" applyAlignment="1" applyProtection="1">
      <alignment horizontal="center" wrapText="1"/>
      <protection locked="0"/>
    </xf>
    <xf numFmtId="2" fontId="57" fillId="0" borderId="0" xfId="0" applyNumberFormat="1" applyFont="1" applyAlignment="1" applyProtection="1">
      <alignment horizontal="center" vertical="center" wrapText="1"/>
    </xf>
    <xf numFmtId="2" fontId="58" fillId="0" borderId="0" xfId="0" applyNumberFormat="1" applyFont="1" applyAlignment="1" applyProtection="1">
      <alignment horizontal="center" vertical="center" wrapText="1"/>
    </xf>
    <xf numFmtId="49" fontId="57" fillId="0" borderId="0" xfId="0" applyNumberFormat="1" applyFont="1" applyAlignment="1" applyProtection="1">
      <alignment horizontal="center"/>
    </xf>
    <xf numFmtId="49" fontId="53" fillId="0" borderId="0" xfId="0" applyNumberFormat="1" applyFont="1" applyAlignment="1" applyProtection="1">
      <alignment horizontal="center"/>
    </xf>
    <xf numFmtId="4" fontId="53" fillId="15" borderId="15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Alignment="1" applyProtection="1">
      <alignment horizontal="left"/>
    </xf>
    <xf numFmtId="0" fontId="33" fillId="0" borderId="10" xfId="0" applyFont="1" applyBorder="1" applyAlignment="1" applyProtection="1">
      <alignment horizontal="center" wrapText="1"/>
    </xf>
    <xf numFmtId="4" fontId="0" fillId="15" borderId="15" xfId="0" applyNumberFormat="1" applyFill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 wrapText="1"/>
    </xf>
    <xf numFmtId="49" fontId="0" fillId="0" borderId="38" xfId="0" applyNumberFormat="1" applyBorder="1" applyAlignment="1" applyProtection="1">
      <alignment horizontal="center"/>
    </xf>
    <xf numFmtId="4" fontId="0" fillId="15" borderId="15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</xf>
    <xf numFmtId="49" fontId="30" fillId="0" borderId="10" xfId="0" applyNumberFormat="1" applyFont="1" applyBorder="1" applyAlignment="1" applyProtection="1">
      <alignment horizontal="center"/>
    </xf>
    <xf numFmtId="0" fontId="52" fillId="20" borderId="0" xfId="0" applyFont="1" applyFill="1" applyAlignment="1" applyProtection="1">
      <alignment horizontal="center" vertical="center"/>
    </xf>
    <xf numFmtId="0" fontId="40" fillId="18" borderId="10" xfId="0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center" vertical="center" wrapText="1"/>
    </xf>
    <xf numFmtId="0" fontId="38" fillId="0" borderId="38" xfId="0" applyFont="1" applyBorder="1" applyAlignment="1" applyProtection="1">
      <alignment horizontal="center" vertical="center" wrapText="1"/>
    </xf>
    <xf numFmtId="0" fontId="38" fillId="0" borderId="34" xfId="0" applyFont="1" applyBorder="1" applyAlignment="1" applyProtection="1">
      <alignment horizontal="center" vertical="center" wrapText="1"/>
    </xf>
    <xf numFmtId="0" fontId="38" fillId="0" borderId="4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41" xfId="0" applyFont="1" applyBorder="1" applyAlignment="1" applyProtection="1">
      <alignment horizontal="center" vertical="center" wrapText="1"/>
    </xf>
    <xf numFmtId="0" fontId="38" fillId="0" borderId="42" xfId="0" applyFont="1" applyBorder="1" applyAlignment="1" applyProtection="1">
      <alignment horizontal="center" vertical="center" wrapText="1"/>
    </xf>
    <xf numFmtId="0" fontId="38" fillId="0" borderId="15" xfId="0" applyFont="1" applyBorder="1" applyAlignment="1" applyProtection="1">
      <alignment horizontal="center" vertical="center" wrapText="1"/>
    </xf>
    <xf numFmtId="0" fontId="38" fillId="0" borderId="43" xfId="0" applyFont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left"/>
    </xf>
    <xf numFmtId="0" fontId="40" fillId="0" borderId="10" xfId="0" applyFont="1" applyBorder="1" applyAlignment="1" applyProtection="1">
      <alignment horizontal="center" vertical="center" wrapText="1"/>
    </xf>
    <xf numFmtId="0" fontId="39" fillId="18" borderId="10" xfId="0" applyFont="1" applyFill="1" applyBorder="1" applyAlignment="1" applyProtection="1">
      <alignment horizontal="center" vertical="center" wrapText="1"/>
    </xf>
    <xf numFmtId="0" fontId="40" fillId="0" borderId="19" xfId="0" applyFont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center" vertical="center" wrapText="1"/>
    </xf>
    <xf numFmtId="0" fontId="40" fillId="0" borderId="20" xfId="0" applyFont="1" applyBorder="1" applyAlignment="1" applyProtection="1">
      <alignment horizontal="center" vertical="center" wrapText="1"/>
    </xf>
    <xf numFmtId="49" fontId="40" fillId="18" borderId="10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 wrapText="1"/>
    </xf>
    <xf numFmtId="0" fontId="53" fillId="20" borderId="15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/>
    </xf>
    <xf numFmtId="2" fontId="0" fillId="20" borderId="0" xfId="0" applyNumberFormat="1" applyFill="1" applyBorder="1" applyAlignment="1" applyProtection="1">
      <alignment horizontal="center"/>
    </xf>
    <xf numFmtId="0" fontId="0" fillId="20" borderId="0" xfId="0" applyFill="1" applyBorder="1" applyAlignment="1" applyProtection="1">
      <alignment horizontal="center"/>
    </xf>
    <xf numFmtId="0" fontId="78" fillId="23" borderId="0" xfId="0" applyFont="1" applyFill="1" applyAlignment="1" applyProtection="1">
      <alignment horizontal="center"/>
    </xf>
    <xf numFmtId="0" fontId="78" fillId="23" borderId="15" xfId="0" applyFont="1" applyFill="1" applyBorder="1" applyAlignment="1" applyProtection="1">
      <alignment horizontal="center"/>
    </xf>
    <xf numFmtId="0" fontId="51" fillId="0" borderId="10" xfId="0" applyFont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vertical="center" wrapText="1"/>
    </xf>
    <xf numFmtId="2" fontId="59" fillId="15" borderId="15" xfId="10" applyNumberFormat="1" applyFont="1" applyFill="1" applyBorder="1" applyAlignment="1" applyProtection="1">
      <alignment horizontal="center" vertical="center"/>
    </xf>
    <xf numFmtId="0" fontId="59" fillId="15" borderId="15" xfId="10" applyFont="1" applyFill="1" applyBorder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 wrapText="1"/>
    </xf>
    <xf numFmtId="0" fontId="53" fillId="15" borderId="0" xfId="0" applyFont="1" applyFill="1" applyAlignment="1" applyProtection="1">
      <alignment horizontal="center" vertical="center"/>
    </xf>
    <xf numFmtId="4" fontId="53" fillId="15" borderId="0" xfId="0" applyNumberFormat="1" applyFont="1" applyFill="1" applyAlignment="1" applyProtection="1">
      <alignment horizontal="center" vertical="center"/>
    </xf>
    <xf numFmtId="0" fontId="51" fillId="15" borderId="19" xfId="0" applyFont="1" applyFill="1" applyBorder="1" applyAlignment="1" applyProtection="1">
      <alignment horizontal="center" vertical="center" wrapText="1"/>
    </xf>
    <xf numFmtId="0" fontId="51" fillId="15" borderId="20" xfId="0" applyFont="1" applyFill="1" applyBorder="1" applyAlignment="1" applyProtection="1">
      <alignment horizontal="center" vertical="center" wrapText="1"/>
    </xf>
    <xf numFmtId="0" fontId="51" fillId="15" borderId="1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wrapText="1"/>
    </xf>
    <xf numFmtId="2" fontId="0" fillId="15" borderId="0" xfId="0" applyNumberFormat="1" applyFill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15" borderId="15" xfId="0" applyFill="1" applyBorder="1" applyAlignment="1" applyProtection="1">
      <alignment horizontal="center" wrapText="1"/>
    </xf>
    <xf numFmtId="0" fontId="0" fillId="0" borderId="38" xfId="0" applyBorder="1" applyAlignment="1" applyProtection="1">
      <alignment horizontal="center" wrapText="1"/>
    </xf>
    <xf numFmtId="0" fontId="46" fillId="17" borderId="0" xfId="0" applyFont="1" applyFill="1" applyAlignment="1" applyProtection="1">
      <alignment horizontal="center" wrapText="1"/>
    </xf>
    <xf numFmtId="0" fontId="33" fillId="0" borderId="0" xfId="0" applyFont="1" applyAlignment="1" applyProtection="1">
      <alignment horizontal="left" wrapText="1"/>
    </xf>
    <xf numFmtId="0" fontId="42" fillId="0" borderId="0" xfId="0" applyFont="1" applyAlignment="1" applyProtection="1">
      <alignment horizontal="center" wrapText="1"/>
    </xf>
    <xf numFmtId="0" fontId="33" fillId="15" borderId="15" xfId="0" applyFont="1" applyFill="1" applyBorder="1" applyAlignment="1" applyProtection="1">
      <alignment horizontal="center" wrapText="1"/>
    </xf>
    <xf numFmtId="0" fontId="33" fillId="0" borderId="38" xfId="0" applyFont="1" applyBorder="1" applyAlignment="1" applyProtection="1">
      <alignment horizontal="center" vertical="top" wrapText="1"/>
    </xf>
    <xf numFmtId="4" fontId="33" fillId="15" borderId="45" xfId="0" applyNumberFormat="1" applyFont="1" applyFill="1" applyBorder="1" applyAlignment="1" applyProtection="1">
      <alignment horizontal="center" wrapText="1"/>
    </xf>
    <xf numFmtId="0" fontId="33" fillId="15" borderId="45" xfId="0" applyFont="1" applyFill="1" applyBorder="1" applyAlignment="1" applyProtection="1">
      <alignment horizontal="center" wrapText="1"/>
    </xf>
    <xf numFmtId="2" fontId="33" fillId="15" borderId="0" xfId="0" applyNumberFormat="1" applyFont="1" applyFill="1" applyAlignment="1" applyProtection="1">
      <alignment horizontal="center"/>
    </xf>
    <xf numFmtId="0" fontId="33" fillId="15" borderId="0" xfId="0" applyFont="1" applyFill="1" applyAlignment="1" applyProtection="1">
      <alignment horizontal="center"/>
    </xf>
    <xf numFmtId="0" fontId="61" fillId="0" borderId="0" xfId="0" applyFont="1" applyAlignment="1" applyProtection="1">
      <alignment horizontal="center"/>
      <protection locked="0"/>
    </xf>
    <xf numFmtId="0" fontId="62" fillId="0" borderId="38" xfId="0" applyFont="1" applyBorder="1" applyAlignment="1" applyProtection="1">
      <alignment horizontal="center" vertical="top"/>
    </xf>
    <xf numFmtId="0" fontId="62" fillId="20" borderId="37" xfId="0" applyFont="1" applyFill="1" applyBorder="1" applyAlignment="1" applyProtection="1">
      <alignment horizontal="center" vertical="center"/>
    </xf>
    <xf numFmtId="0" fontId="62" fillId="20" borderId="45" xfId="0" applyFont="1" applyFill="1" applyBorder="1" applyAlignment="1" applyProtection="1">
      <alignment horizontal="center" vertical="center"/>
    </xf>
    <xf numFmtId="0" fontId="62" fillId="20" borderId="30" xfId="0" applyFont="1" applyFill="1" applyBorder="1" applyAlignment="1" applyProtection="1">
      <alignment horizontal="center" vertical="center"/>
    </xf>
    <xf numFmtId="0" fontId="62" fillId="0" borderId="37" xfId="0" applyFont="1" applyBorder="1" applyAlignment="1" applyProtection="1">
      <alignment horizontal="center" vertical="center"/>
      <protection locked="0"/>
    </xf>
    <xf numFmtId="0" fontId="62" fillId="0" borderId="45" xfId="0" applyFont="1" applyBorder="1" applyAlignment="1" applyProtection="1">
      <alignment horizontal="center" vertical="center"/>
      <protection locked="0"/>
    </xf>
    <xf numFmtId="0" fontId="62" fillId="0" borderId="30" xfId="0" applyFont="1" applyBorder="1" applyAlignment="1" applyProtection="1">
      <alignment horizontal="center" vertical="center"/>
      <protection locked="0"/>
    </xf>
    <xf numFmtId="4" fontId="62" fillId="20" borderId="37" xfId="0" applyNumberFormat="1" applyFont="1" applyFill="1" applyBorder="1" applyAlignment="1" applyProtection="1">
      <alignment horizontal="center" vertical="center"/>
    </xf>
    <xf numFmtId="4" fontId="62" fillId="20" borderId="45" xfId="0" applyNumberFormat="1" applyFont="1" applyFill="1" applyBorder="1" applyAlignment="1" applyProtection="1">
      <alignment horizontal="center" vertical="center"/>
    </xf>
    <xf numFmtId="4" fontId="62" fillId="20" borderId="30" xfId="0" applyNumberFormat="1" applyFont="1" applyFill="1" applyBorder="1" applyAlignment="1" applyProtection="1">
      <alignment horizontal="center" vertical="center"/>
    </xf>
    <xf numFmtId="0" fontId="62" fillId="0" borderId="0" xfId="0" applyFont="1" applyBorder="1" applyAlignment="1" applyProtection="1">
      <alignment horizontal="center" vertical="top"/>
    </xf>
    <xf numFmtId="49" fontId="61" fillId="0" borderId="15" xfId="0" applyNumberFormat="1" applyFont="1" applyBorder="1" applyAlignment="1" applyProtection="1">
      <alignment horizontal="center"/>
      <protection locked="0"/>
    </xf>
    <xf numFmtId="0" fontId="61" fillId="0" borderId="15" xfId="0" applyFont="1" applyBorder="1" applyAlignment="1" applyProtection="1">
      <alignment horizontal="center"/>
    </xf>
    <xf numFmtId="0" fontId="62" fillId="0" borderId="37" xfId="0" applyFont="1" applyBorder="1" applyAlignment="1" applyProtection="1">
      <alignment horizontal="left" vertical="center" wrapText="1"/>
    </xf>
    <xf numFmtId="0" fontId="62" fillId="0" borderId="45" xfId="0" applyFont="1" applyBorder="1" applyAlignment="1" applyProtection="1">
      <alignment horizontal="left" vertical="center" wrapText="1"/>
    </xf>
    <xf numFmtId="0" fontId="62" fillId="0" borderId="30" xfId="0" applyFont="1" applyBorder="1" applyAlignment="1" applyProtection="1">
      <alignment horizontal="left" vertical="center" wrapText="1"/>
    </xf>
    <xf numFmtId="0" fontId="62" fillId="0" borderId="37" xfId="0" applyFont="1" applyBorder="1" applyAlignment="1" applyProtection="1">
      <alignment horizontal="center" vertical="center"/>
    </xf>
    <xf numFmtId="0" fontId="62" fillId="0" borderId="45" xfId="0" applyFont="1" applyBorder="1" applyAlignment="1" applyProtection="1">
      <alignment horizontal="center" vertical="center"/>
    </xf>
    <xf numFmtId="0" fontId="62" fillId="0" borderId="30" xfId="0" applyFont="1" applyBorder="1" applyAlignment="1" applyProtection="1">
      <alignment horizontal="center" vertical="center"/>
    </xf>
    <xf numFmtId="0" fontId="6" fillId="19" borderId="0" xfId="0" applyFont="1" applyFill="1" applyAlignment="1" applyProtection="1">
      <alignment horizontal="right"/>
    </xf>
    <xf numFmtId="49" fontId="6" fillId="19" borderId="15" xfId="0" applyNumberFormat="1" applyFont="1" applyFill="1" applyBorder="1" applyAlignment="1" applyProtection="1">
      <alignment horizontal="center"/>
    </xf>
    <xf numFmtId="0" fontId="6" fillId="19" borderId="0" xfId="0" applyFont="1" applyFill="1" applyAlignment="1" applyProtection="1">
      <alignment horizontal="left"/>
    </xf>
    <xf numFmtId="49" fontId="6" fillId="19" borderId="15" xfId="0" applyNumberFormat="1" applyFont="1" applyFill="1" applyBorder="1" applyAlignment="1" applyProtection="1">
      <alignment horizontal="left"/>
    </xf>
    <xf numFmtId="0" fontId="6" fillId="19" borderId="0" xfId="0" applyFont="1" applyFill="1" applyProtection="1"/>
    <xf numFmtId="0" fontId="6" fillId="20" borderId="15" xfId="0" applyFont="1" applyFill="1" applyBorder="1" applyAlignment="1" applyProtection="1">
      <alignment horizontal="center"/>
    </xf>
    <xf numFmtId="0" fontId="62" fillId="0" borderId="37" xfId="0" applyFont="1" applyBorder="1" applyAlignment="1" applyProtection="1">
      <alignment horizontal="center" vertical="center" textRotation="90" wrapText="1"/>
    </xf>
    <xf numFmtId="0" fontId="62" fillId="0" borderId="45" xfId="0" applyFont="1" applyBorder="1" applyAlignment="1" applyProtection="1">
      <alignment horizontal="center" vertical="center" textRotation="90" wrapText="1"/>
    </xf>
    <xf numFmtId="0" fontId="62" fillId="0" borderId="30" xfId="0" applyFont="1" applyBorder="1" applyAlignment="1" applyProtection="1">
      <alignment horizontal="center" vertical="center" textRotation="90" wrapText="1"/>
    </xf>
    <xf numFmtId="0" fontId="62" fillId="19" borderId="0" xfId="0" applyFont="1" applyFill="1" applyBorder="1" applyAlignment="1" applyProtection="1">
      <alignment horizontal="center" vertical="top"/>
    </xf>
    <xf numFmtId="0" fontId="62" fillId="0" borderId="37" xfId="0" applyFont="1" applyBorder="1" applyAlignment="1" applyProtection="1">
      <alignment horizontal="center" vertical="center" wrapText="1"/>
    </xf>
    <xf numFmtId="0" fontId="62" fillId="0" borderId="45" xfId="0" applyFont="1" applyBorder="1" applyAlignment="1" applyProtection="1">
      <alignment horizontal="center" vertical="center" wrapText="1"/>
    </xf>
    <xf numFmtId="0" fontId="62" fillId="0" borderId="30" xfId="0" applyFont="1" applyBorder="1" applyAlignment="1" applyProtection="1">
      <alignment horizontal="center" vertical="center" wrapText="1"/>
    </xf>
    <xf numFmtId="0" fontId="62" fillId="20" borderId="37" xfId="0" applyFont="1" applyFill="1" applyBorder="1" applyAlignment="1" applyProtection="1">
      <alignment horizontal="center" vertical="center" wrapText="1"/>
    </xf>
    <xf numFmtId="0" fontId="62" fillId="20" borderId="45" xfId="0" applyFont="1" applyFill="1" applyBorder="1" applyAlignment="1" applyProtection="1">
      <alignment horizontal="center" vertical="center" wrapText="1"/>
    </xf>
    <xf numFmtId="0" fontId="62" fillId="20" borderId="30" xfId="0" applyFont="1" applyFill="1" applyBorder="1" applyAlignment="1" applyProtection="1">
      <alignment horizontal="center" vertical="center" wrapText="1"/>
    </xf>
    <xf numFmtId="0" fontId="62" fillId="0" borderId="42" xfId="0" applyFont="1" applyBorder="1" applyAlignment="1" applyProtection="1">
      <alignment horizontal="center" vertical="center" wrapText="1"/>
    </xf>
    <xf numFmtId="0" fontId="62" fillId="0" borderId="15" xfId="0" applyFont="1" applyBorder="1" applyAlignment="1" applyProtection="1">
      <alignment horizontal="center" vertical="center" wrapText="1"/>
    </xf>
    <xf numFmtId="0" fontId="62" fillId="0" borderId="43" xfId="0" applyFont="1" applyBorder="1" applyAlignment="1" applyProtection="1">
      <alignment horizontal="center" vertical="center" wrapText="1"/>
    </xf>
    <xf numFmtId="0" fontId="62" fillId="20" borderId="37" xfId="0" applyFont="1" applyFill="1" applyBorder="1" applyAlignment="1" applyProtection="1">
      <alignment horizontal="center" vertical="center" textRotation="90" wrapText="1"/>
    </xf>
    <xf numFmtId="0" fontId="62" fillId="20" borderId="45" xfId="0" applyFont="1" applyFill="1" applyBorder="1" applyAlignment="1" applyProtection="1">
      <alignment horizontal="center" vertical="center" textRotation="90" wrapText="1"/>
    </xf>
    <xf numFmtId="0" fontId="62" fillId="20" borderId="30" xfId="0" applyFont="1" applyFill="1" applyBorder="1" applyAlignment="1" applyProtection="1">
      <alignment horizontal="center" vertical="center" textRotation="90" wrapText="1"/>
    </xf>
    <xf numFmtId="49" fontId="62" fillId="0" borderId="37" xfId="0" applyNumberFormat="1" applyFont="1" applyBorder="1" applyAlignment="1" applyProtection="1">
      <alignment horizontal="center" vertical="center"/>
    </xf>
    <xf numFmtId="49" fontId="62" fillId="0" borderId="45" xfId="0" applyNumberFormat="1" applyFont="1" applyBorder="1" applyAlignment="1" applyProtection="1">
      <alignment horizontal="center" vertical="center"/>
    </xf>
    <xf numFmtId="49" fontId="62" fillId="0" borderId="30" xfId="0" applyNumberFormat="1" applyFont="1" applyBorder="1" applyAlignment="1" applyProtection="1">
      <alignment horizontal="center" vertical="center"/>
    </xf>
    <xf numFmtId="0" fontId="62" fillId="0" borderId="39" xfId="0" applyFont="1" applyBorder="1" applyAlignment="1" applyProtection="1">
      <alignment horizontal="center" vertical="top" wrapText="1"/>
    </xf>
    <xf numFmtId="0" fontId="62" fillId="0" borderId="38" xfId="0" applyFont="1" applyBorder="1" applyAlignment="1" applyProtection="1">
      <alignment horizontal="center" vertical="top" wrapText="1"/>
    </xf>
    <xf numFmtId="0" fontId="62" fillId="0" borderId="34" xfId="0" applyFont="1" applyBorder="1" applyAlignment="1" applyProtection="1">
      <alignment horizontal="center" vertical="top" wrapText="1"/>
    </xf>
    <xf numFmtId="0" fontId="62" fillId="0" borderId="40" xfId="0" applyFont="1" applyBorder="1" applyAlignment="1" applyProtection="1">
      <alignment horizontal="center" vertical="top" wrapText="1"/>
    </xf>
    <xf numFmtId="0" fontId="62" fillId="0" borderId="0" xfId="0" applyFont="1" applyBorder="1" applyAlignment="1" applyProtection="1">
      <alignment horizontal="center" vertical="top" wrapText="1"/>
    </xf>
    <xf numFmtId="0" fontId="62" fillId="0" borderId="41" xfId="0" applyFont="1" applyBorder="1" applyAlignment="1" applyProtection="1">
      <alignment horizontal="center" vertical="top" wrapText="1"/>
    </xf>
    <xf numFmtId="0" fontId="62" fillId="0" borderId="42" xfId="0" applyFont="1" applyBorder="1" applyAlignment="1" applyProtection="1">
      <alignment horizontal="center" vertical="top" wrapText="1"/>
    </xf>
    <xf numFmtId="0" fontId="62" fillId="0" borderId="15" xfId="0" applyFont="1" applyBorder="1" applyAlignment="1" applyProtection="1">
      <alignment horizontal="center" vertical="top" wrapText="1"/>
    </xf>
    <xf numFmtId="0" fontId="62" fillId="0" borderId="43" xfId="0" applyFont="1" applyBorder="1" applyAlignment="1" applyProtection="1">
      <alignment horizontal="center" vertical="top" wrapText="1"/>
    </xf>
    <xf numFmtId="0" fontId="62" fillId="0" borderId="39" xfId="0" applyFont="1" applyBorder="1" applyAlignment="1" applyProtection="1">
      <alignment horizontal="center" vertical="center" textRotation="90" wrapText="1"/>
    </xf>
    <xf numFmtId="0" fontId="62" fillId="0" borderId="38" xfId="0" applyFont="1" applyBorder="1" applyAlignment="1" applyProtection="1">
      <alignment horizontal="center" vertical="center" textRotation="90" wrapText="1"/>
    </xf>
    <xf numFmtId="0" fontId="62" fillId="0" borderId="34" xfId="0" applyFont="1" applyBorder="1" applyAlignment="1" applyProtection="1">
      <alignment horizontal="center" vertical="center" textRotation="90" wrapText="1"/>
    </xf>
    <xf numFmtId="0" fontId="62" fillId="0" borderId="40" xfId="0" applyFont="1" applyBorder="1" applyAlignment="1" applyProtection="1">
      <alignment horizontal="center" vertical="center" textRotation="90" wrapText="1"/>
    </xf>
    <xf numFmtId="0" fontId="62" fillId="0" borderId="0" xfId="0" applyFont="1" applyBorder="1" applyAlignment="1" applyProtection="1">
      <alignment horizontal="center" vertical="center" textRotation="90" wrapText="1"/>
    </xf>
    <xf numFmtId="0" fontId="62" fillId="0" borderId="41" xfId="0" applyFont="1" applyBorder="1" applyAlignment="1" applyProtection="1">
      <alignment horizontal="center" vertical="center" textRotation="90" wrapText="1"/>
    </xf>
    <xf numFmtId="0" fontId="62" fillId="0" borderId="42" xfId="0" applyFont="1" applyBorder="1" applyAlignment="1" applyProtection="1">
      <alignment horizontal="center" vertical="center" textRotation="90" wrapText="1"/>
    </xf>
    <xf numFmtId="0" fontId="62" fillId="0" borderId="15" xfId="0" applyFont="1" applyBorder="1" applyAlignment="1" applyProtection="1">
      <alignment horizontal="center" vertical="center" textRotation="90" wrapText="1"/>
    </xf>
    <xf numFmtId="0" fontId="62" fillId="0" borderId="43" xfId="0" applyFont="1" applyBorder="1" applyAlignment="1" applyProtection="1">
      <alignment horizontal="center" vertical="center" textRotation="90" wrapText="1"/>
    </xf>
    <xf numFmtId="49" fontId="62" fillId="20" borderId="37" xfId="0" applyNumberFormat="1" applyFont="1" applyFill="1" applyBorder="1" applyAlignment="1" applyProtection="1">
      <alignment horizontal="center" vertical="center"/>
    </xf>
    <xf numFmtId="49" fontId="62" fillId="20" borderId="45" xfId="0" applyNumberFormat="1" applyFont="1" applyFill="1" applyBorder="1" applyAlignment="1" applyProtection="1">
      <alignment horizontal="center" vertical="center"/>
    </xf>
    <xf numFmtId="49" fontId="62" fillId="20" borderId="30" xfId="0" applyNumberFormat="1" applyFont="1" applyFill="1" applyBorder="1" applyAlignment="1" applyProtection="1">
      <alignment horizontal="center" vertical="center"/>
    </xf>
    <xf numFmtId="0" fontId="62" fillId="20" borderId="37" xfId="0" applyFont="1" applyFill="1" applyBorder="1" applyAlignment="1" applyProtection="1">
      <alignment horizontal="left" vertical="center" wrapText="1"/>
    </xf>
    <xf numFmtId="0" fontId="62" fillId="20" borderId="45" xfId="0" applyFont="1" applyFill="1" applyBorder="1" applyAlignment="1" applyProtection="1">
      <alignment horizontal="left" vertical="center" wrapText="1"/>
    </xf>
    <xf numFmtId="0" fontId="62" fillId="20" borderId="30" xfId="0" applyFont="1" applyFill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top"/>
    </xf>
    <xf numFmtId="0" fontId="6" fillId="0" borderId="45" xfId="0" applyFont="1" applyBorder="1" applyAlignment="1" applyProtection="1">
      <alignment horizontal="center" vertical="top"/>
    </xf>
    <xf numFmtId="0" fontId="6" fillId="0" borderId="30" xfId="0" applyFont="1" applyBorder="1" applyAlignment="1" applyProtection="1">
      <alignment horizontal="center" vertical="top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45" xfId="0" applyFont="1" applyBorder="1" applyAlignment="1" applyProtection="1">
      <alignment horizontal="center" vertical="center" textRotation="90" wrapTex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top" wrapText="1"/>
    </xf>
    <xf numFmtId="0" fontId="6" fillId="0" borderId="38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vertical="top" wrapText="1"/>
    </xf>
    <xf numFmtId="0" fontId="6" fillId="0" borderId="4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41" xfId="0" applyFont="1" applyBorder="1" applyAlignment="1" applyProtection="1">
      <alignment horizontal="center" vertical="top" wrapText="1"/>
    </xf>
    <xf numFmtId="0" fontId="6" fillId="0" borderId="42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43" xfId="0" applyFont="1" applyBorder="1" applyAlignment="1" applyProtection="1">
      <alignment horizontal="center" vertical="top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4" xfId="0" applyFont="1" applyBorder="1" applyAlignment="1" applyProtection="1">
      <alignment horizontal="center" vertical="center" textRotation="90" wrapText="1"/>
    </xf>
    <xf numFmtId="0" fontId="6" fillId="0" borderId="40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4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4" fillId="20" borderId="15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6" fillId="20" borderId="37" xfId="0" applyFont="1" applyFill="1" applyBorder="1" applyAlignment="1" applyProtection="1">
      <alignment horizontal="center" vertical="center"/>
    </xf>
    <xf numFmtId="0" fontId="6" fillId="20" borderId="45" xfId="0" applyFont="1" applyFill="1" applyBorder="1" applyAlignment="1" applyProtection="1">
      <alignment horizontal="center" vertical="center"/>
    </xf>
    <xf numFmtId="0" fontId="6" fillId="20" borderId="30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top" wrapText="1"/>
    </xf>
    <xf numFmtId="0" fontId="6" fillId="0" borderId="45" xfId="0" applyFont="1" applyBorder="1" applyAlignment="1" applyProtection="1">
      <alignment horizontal="center" vertical="top" wrapText="1"/>
    </xf>
    <xf numFmtId="0" fontId="6" fillId="0" borderId="30" xfId="0" applyFont="1" applyBorder="1" applyAlignment="1" applyProtection="1">
      <alignment horizontal="center" vertical="top" wrapText="1"/>
    </xf>
    <xf numFmtId="0" fontId="6" fillId="20" borderId="37" xfId="0" applyFont="1" applyFill="1" applyBorder="1" applyAlignment="1" applyProtection="1">
      <alignment horizontal="center" vertical="top"/>
    </xf>
    <xf numFmtId="0" fontId="6" fillId="20" borderId="45" xfId="0" applyFont="1" applyFill="1" applyBorder="1" applyAlignment="1" applyProtection="1">
      <alignment horizontal="center" vertical="top"/>
    </xf>
    <xf numFmtId="0" fontId="6" fillId="20" borderId="30" xfId="0" applyFont="1" applyFill="1" applyBorder="1" applyAlignment="1" applyProtection="1">
      <alignment horizontal="center" vertical="top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19" borderId="37" xfId="0" applyFont="1" applyFill="1" applyBorder="1" applyAlignment="1" applyProtection="1">
      <alignment horizontal="center" vertical="center"/>
      <protection locked="0"/>
    </xf>
    <xf numFmtId="0" fontId="6" fillId="19" borderId="45" xfId="0" applyFont="1" applyFill="1" applyBorder="1" applyAlignment="1" applyProtection="1">
      <alignment horizontal="center" vertical="center"/>
      <protection locked="0"/>
    </xf>
    <xf numFmtId="0" fontId="6" fillId="19" borderId="30" xfId="0" applyFont="1" applyFill="1" applyBorder="1" applyAlignment="1" applyProtection="1">
      <alignment horizontal="center" vertical="center"/>
      <protection locked="0"/>
    </xf>
    <xf numFmtId="0" fontId="6" fillId="19" borderId="37" xfId="0" applyFont="1" applyFill="1" applyBorder="1" applyAlignment="1" applyProtection="1">
      <alignment horizontal="center" vertical="center"/>
    </xf>
    <xf numFmtId="0" fontId="6" fillId="19" borderId="45" xfId="0" applyFont="1" applyFill="1" applyBorder="1" applyAlignment="1" applyProtection="1">
      <alignment horizontal="center" vertical="center"/>
    </xf>
    <xf numFmtId="0" fontId="6" fillId="19" borderId="30" xfId="0" applyFont="1" applyFill="1" applyBorder="1" applyAlignment="1" applyProtection="1">
      <alignment horizontal="center" vertical="center"/>
    </xf>
    <xf numFmtId="3" fontId="6" fillId="20" borderId="37" xfId="0" applyNumberFormat="1" applyFont="1" applyFill="1" applyBorder="1" applyAlignment="1" applyProtection="1">
      <alignment horizontal="center" vertical="center"/>
    </xf>
    <xf numFmtId="0" fontId="6" fillId="19" borderId="37" xfId="0" applyFont="1" applyFill="1" applyBorder="1" applyAlignment="1" applyProtection="1">
      <alignment horizontal="center" vertical="center" wrapText="1"/>
    </xf>
    <xf numFmtId="0" fontId="6" fillId="19" borderId="45" xfId="0" applyFont="1" applyFill="1" applyBorder="1" applyAlignment="1" applyProtection="1">
      <alignment horizontal="center" vertical="center" wrapText="1"/>
    </xf>
    <xf numFmtId="0" fontId="6" fillId="19" borderId="30" xfId="0" applyFont="1" applyFill="1" applyBorder="1" applyAlignment="1" applyProtection="1">
      <alignment horizontal="center" vertical="center" wrapText="1"/>
    </xf>
    <xf numFmtId="9" fontId="6" fillId="19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"/>
    </xf>
    <xf numFmtId="0" fontId="6" fillId="20" borderId="37" xfId="0" applyFont="1" applyFill="1" applyBorder="1" applyAlignment="1" applyProtection="1">
      <alignment horizontal="center" vertical="center" wrapText="1"/>
    </xf>
    <xf numFmtId="0" fontId="6" fillId="20" borderId="45" xfId="0" applyFont="1" applyFill="1" applyBorder="1" applyAlignment="1" applyProtection="1">
      <alignment horizontal="center" vertical="center" wrapText="1"/>
    </xf>
    <xf numFmtId="0" fontId="6" fillId="20" borderId="3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9" fontId="5" fillId="0" borderId="15" xfId="0" applyNumberFormat="1" applyFont="1" applyBorder="1" applyAlignment="1" applyProtection="1">
      <alignment horizontal="left"/>
    </xf>
    <xf numFmtId="49" fontId="6" fillId="0" borderId="37" xfId="0" applyNumberFormat="1" applyFont="1" applyBorder="1" applyAlignment="1" applyProtection="1">
      <alignment horizontal="center" vertical="top"/>
    </xf>
    <xf numFmtId="49" fontId="6" fillId="0" borderId="45" xfId="0" applyNumberFormat="1" applyFont="1" applyBorder="1" applyAlignment="1" applyProtection="1">
      <alignment horizontal="center" vertical="top"/>
    </xf>
    <xf numFmtId="49" fontId="6" fillId="0" borderId="30" xfId="0" applyNumberFormat="1" applyFont="1" applyBorder="1" applyAlignment="1" applyProtection="1">
      <alignment horizontal="center" vertical="top"/>
    </xf>
    <xf numFmtId="0" fontId="6" fillId="0" borderId="45" xfId="0" applyFont="1" applyBorder="1" applyAlignment="1" applyProtection="1">
      <alignment horizontal="left" vertical="top" wrapText="1"/>
    </xf>
    <xf numFmtId="0" fontId="6" fillId="0" borderId="30" xfId="0" applyFont="1" applyBorder="1" applyAlignment="1" applyProtection="1">
      <alignment horizontal="left" vertical="top" wrapText="1"/>
    </xf>
    <xf numFmtId="0" fontId="6" fillId="20" borderId="39" xfId="0" applyFont="1" applyFill="1" applyBorder="1" applyAlignment="1" applyProtection="1">
      <alignment horizontal="center" vertical="top" wrapText="1"/>
    </xf>
    <xf numFmtId="0" fontId="6" fillId="20" borderId="38" xfId="0" applyFont="1" applyFill="1" applyBorder="1" applyAlignment="1" applyProtection="1">
      <alignment horizontal="center" vertical="top" wrapText="1"/>
    </xf>
    <xf numFmtId="0" fontId="6" fillId="20" borderId="34" xfId="0" applyFont="1" applyFill="1" applyBorder="1" applyAlignment="1" applyProtection="1">
      <alignment horizontal="center" vertical="top" wrapText="1"/>
    </xf>
    <xf numFmtId="0" fontId="6" fillId="0" borderId="37" xfId="0" applyFont="1" applyBorder="1" applyAlignment="1" applyProtection="1">
      <alignment horizontal="center" vertical="top"/>
      <protection locked="0"/>
    </xf>
    <xf numFmtId="0" fontId="6" fillId="0" borderId="45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3" fillId="0" borderId="0" xfId="0" applyFont="1" applyBorder="1" applyAlignment="1" applyProtection="1">
      <alignment horizontal="center" wrapText="1"/>
    </xf>
    <xf numFmtId="4" fontId="33" fillId="17" borderId="0" xfId="0" applyNumberFormat="1" applyFont="1" applyFill="1" applyBorder="1" applyAlignment="1" applyProtection="1">
      <alignment horizontal="center" vertical="top" wrapText="1"/>
    </xf>
    <xf numFmtId="0" fontId="33" fillId="17" borderId="0" xfId="0" applyFont="1" applyFill="1" applyBorder="1" applyAlignment="1" applyProtection="1">
      <alignment horizontal="center" vertical="top" wrapText="1"/>
    </xf>
    <xf numFmtId="0" fontId="60" fillId="19" borderId="0" xfId="0" applyFont="1" applyFill="1" applyAlignment="1" applyProtection="1">
      <alignment horizontal="center" wrapText="1"/>
    </xf>
    <xf numFmtId="0" fontId="33" fillId="19" borderId="10" xfId="0" applyFon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horizontal="center" vertical="center"/>
    </xf>
    <xf numFmtId="0" fontId="33" fillId="19" borderId="10" xfId="0" applyFont="1" applyFill="1" applyBorder="1" applyAlignment="1" applyProtection="1">
      <alignment horizontal="center" vertical="center" wrapText="1"/>
    </xf>
    <xf numFmtId="4" fontId="33" fillId="19" borderId="10" xfId="0" applyNumberFormat="1" applyFont="1" applyFill="1" applyBorder="1" applyAlignment="1" applyProtection="1">
      <alignment horizontal="center" vertical="center" wrapText="1"/>
    </xf>
    <xf numFmtId="4" fontId="35" fillId="24" borderId="0" xfId="0" applyNumberFormat="1" applyFont="1" applyFill="1" applyAlignment="1" applyProtection="1">
      <alignment horizontal="center"/>
    </xf>
    <xf numFmtId="49" fontId="35" fillId="19" borderId="0" xfId="0" applyNumberFormat="1" applyFont="1" applyFill="1" applyAlignment="1" applyProtection="1">
      <alignment horizontal="left"/>
    </xf>
    <xf numFmtId="2" fontId="53" fillId="20" borderId="0" xfId="0" applyNumberFormat="1" applyFont="1" applyFill="1" applyAlignment="1" applyProtection="1">
      <alignment horizontal="center" vertical="center"/>
    </xf>
    <xf numFmtId="0" fontId="53" fillId="20" borderId="0" xfId="0" applyFont="1" applyFill="1" applyAlignment="1" applyProtection="1">
      <alignment horizontal="center" vertical="center"/>
    </xf>
    <xf numFmtId="0" fontId="53" fillId="20" borderId="0" xfId="0" applyFont="1" applyFill="1" applyAlignment="1" applyProtection="1">
      <alignment horizontal="center"/>
    </xf>
    <xf numFmtId="2" fontId="53" fillId="20" borderId="0" xfId="0" applyNumberFormat="1" applyFont="1" applyFill="1" applyAlignment="1" applyProtection="1">
      <alignment horizontal="center"/>
    </xf>
    <xf numFmtId="0" fontId="33" fillId="0" borderId="19" xfId="0" applyFont="1" applyBorder="1" applyAlignment="1" applyProtection="1">
      <alignment horizontal="center" vertical="center" wrapText="1"/>
    </xf>
    <xf numFmtId="0" fontId="33" fillId="0" borderId="44" xfId="0" applyFont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64" fillId="0" borderId="0" xfId="0" applyFont="1" applyBorder="1" applyAlignment="1" applyProtection="1">
      <alignment horizontal="left" vertical="center" wrapText="1"/>
    </xf>
    <xf numFmtId="0" fontId="72" fillId="0" borderId="0" xfId="0" applyFont="1" applyAlignment="1" applyProtection="1">
      <alignment horizontal="center" wrapText="1"/>
      <protection locked="0"/>
    </xf>
    <xf numFmtId="0" fontId="68" fillId="0" borderId="10" xfId="0" applyFont="1" applyBorder="1" applyAlignment="1" applyProtection="1">
      <alignment horizontal="center" vertical="top" wrapText="1"/>
      <protection locked="0"/>
    </xf>
    <xf numFmtId="0" fontId="68" fillId="0" borderId="10" xfId="0" applyFont="1" applyBorder="1" applyAlignment="1" applyProtection="1">
      <alignment horizontal="center"/>
      <protection locked="0"/>
    </xf>
    <xf numFmtId="0" fontId="71" fillId="0" borderId="0" xfId="0" applyFont="1" applyAlignment="1" applyProtection="1">
      <alignment horizontal="center" wrapText="1"/>
      <protection locked="0"/>
    </xf>
    <xf numFmtId="0" fontId="69" fillId="0" borderId="10" xfId="0" applyFont="1" applyBorder="1" applyAlignment="1" applyProtection="1">
      <alignment horizontal="center" vertical="top" wrapText="1"/>
      <protection locked="0"/>
    </xf>
    <xf numFmtId="0" fontId="72" fillId="0" borderId="0" xfId="0" applyFont="1" applyAlignment="1" applyProtection="1">
      <alignment horizontal="center" vertical="center" wrapText="1"/>
      <protection locked="0"/>
    </xf>
    <xf numFmtId="0" fontId="69" fillId="0" borderId="37" xfId="0" applyFont="1" applyBorder="1" applyAlignment="1" applyProtection="1">
      <alignment horizontal="center" vertical="top" wrapText="1"/>
      <protection locked="0"/>
    </xf>
    <xf numFmtId="0" fontId="69" fillId="0" borderId="19" xfId="0" applyFont="1" applyBorder="1" applyAlignment="1" applyProtection="1">
      <alignment horizontal="center" vertical="top" wrapText="1"/>
      <protection locked="0"/>
    </xf>
    <xf numFmtId="0" fontId="69" fillId="0" borderId="44" xfId="0" applyFont="1" applyBorder="1" applyAlignment="1" applyProtection="1">
      <alignment horizontal="center" vertical="top" wrapText="1"/>
      <protection locked="0"/>
    </xf>
    <xf numFmtId="0" fontId="69" fillId="0" borderId="20" xfId="0" applyFont="1" applyBorder="1" applyAlignment="1" applyProtection="1">
      <alignment horizontal="center" vertical="top" wrapText="1"/>
      <protection locked="0"/>
    </xf>
    <xf numFmtId="0" fontId="69" fillId="0" borderId="30" xfId="0" applyFont="1" applyBorder="1" applyAlignment="1" applyProtection="1">
      <alignment horizontal="center" vertical="top" wrapText="1"/>
      <protection locked="0"/>
    </xf>
    <xf numFmtId="0" fontId="71" fillId="0" borderId="0" xfId="0" applyFont="1" applyAlignment="1" applyProtection="1">
      <alignment horizontal="center" vertical="center" wrapText="1"/>
      <protection locked="0"/>
    </xf>
    <xf numFmtId="0" fontId="69" fillId="0" borderId="10" xfId="0" applyFont="1" applyBorder="1" applyAlignment="1" applyProtection="1">
      <alignment horizontal="center" vertical="center"/>
      <protection locked="0"/>
    </xf>
    <xf numFmtId="0" fontId="69" fillId="0" borderId="19" xfId="0" applyFont="1" applyBorder="1" applyAlignment="1" applyProtection="1">
      <alignment horizontal="center" vertical="center" wrapText="1"/>
      <protection locked="0"/>
    </xf>
    <xf numFmtId="0" fontId="69" fillId="0" borderId="44" xfId="0" applyFont="1" applyBorder="1" applyAlignment="1" applyProtection="1">
      <alignment horizontal="center" vertical="center" wrapText="1"/>
      <protection locked="0"/>
    </xf>
    <xf numFmtId="0" fontId="69" fillId="0" borderId="20" xfId="0" applyFont="1" applyBorder="1" applyAlignment="1" applyProtection="1">
      <alignment horizontal="center" vertical="center" wrapText="1"/>
      <protection locked="0"/>
    </xf>
    <xf numFmtId="0" fontId="77" fillId="0" borderId="10" xfId="0" applyFont="1" applyBorder="1" applyAlignment="1" applyProtection="1">
      <alignment horizontal="center" vertical="top" wrapText="1"/>
      <protection locked="0"/>
    </xf>
    <xf numFmtId="0" fontId="68" fillId="0" borderId="19" xfId="0" applyFont="1" applyBorder="1" applyAlignment="1" applyProtection="1">
      <alignment horizontal="center"/>
      <protection locked="0"/>
    </xf>
    <xf numFmtId="0" fontId="68" fillId="0" borderId="44" xfId="0" applyFont="1" applyBorder="1" applyAlignment="1" applyProtection="1">
      <alignment horizontal="center"/>
      <protection locked="0"/>
    </xf>
    <xf numFmtId="0" fontId="68" fillId="0" borderId="20" xfId="0" applyFont="1" applyBorder="1" applyAlignment="1" applyProtection="1">
      <alignment horizontal="center"/>
      <protection locked="0"/>
    </xf>
    <xf numFmtId="0" fontId="69" fillId="0" borderId="19" xfId="0" applyFont="1" applyBorder="1" applyAlignment="1" applyProtection="1">
      <alignment horizontal="left" vertical="center"/>
      <protection locked="0"/>
    </xf>
    <xf numFmtId="0" fontId="69" fillId="0" borderId="44" xfId="0" applyFont="1" applyBorder="1" applyAlignment="1" applyProtection="1">
      <alignment horizontal="left" vertical="center"/>
      <protection locked="0"/>
    </xf>
    <xf numFmtId="0" fontId="69" fillId="0" borderId="20" xfId="0" applyFont="1" applyBorder="1" applyAlignment="1" applyProtection="1">
      <alignment horizontal="left" vertical="center"/>
      <protection locked="0"/>
    </xf>
    <xf numFmtId="0" fontId="69" fillId="0" borderId="10" xfId="0" applyFont="1" applyBorder="1" applyAlignment="1" applyProtection="1">
      <alignment vertical="top" wrapText="1"/>
      <protection locked="0"/>
    </xf>
    <xf numFmtId="0" fontId="68" fillId="0" borderId="10" xfId="0" applyFont="1" applyBorder="1" applyAlignment="1" applyProtection="1">
      <alignment vertical="top"/>
      <protection locked="0"/>
    </xf>
    <xf numFmtId="0" fontId="69" fillId="0" borderId="0" xfId="0" applyFont="1" applyAlignment="1" applyProtection="1">
      <alignment horizontal="center"/>
      <protection locked="0"/>
    </xf>
    <xf numFmtId="0" fontId="76" fillId="0" borderId="0" xfId="0" applyFont="1" applyAlignment="1" applyProtection="1">
      <alignment horizontal="center" wrapText="1"/>
      <protection locked="0"/>
    </xf>
    <xf numFmtId="0" fontId="69" fillId="0" borderId="46" xfId="0" applyFont="1" applyBorder="1" applyAlignment="1" applyProtection="1">
      <alignment horizontal="center" wrapText="1"/>
      <protection locked="0"/>
    </xf>
    <xf numFmtId="0" fontId="68" fillId="0" borderId="47" xfId="0" applyFont="1" applyBorder="1" applyAlignment="1" applyProtection="1">
      <alignment horizontal="center"/>
      <protection locked="0"/>
    </xf>
  </cellXfs>
  <cellStyles count="36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" xfId="10" builtinId="8"/>
    <cellStyle name="Денежный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3" xfId="21"/>
    <cellStyle name="Обычный 3 2" xfId="22"/>
    <cellStyle name="Обычный 3 2 3" xfId="23"/>
    <cellStyle name="Обычный 3 3" xfId="24"/>
    <cellStyle name="Обычный 4" xfId="25"/>
    <cellStyle name="Обычный 5" xfId="26"/>
    <cellStyle name="Обычный 5 2" xfId="27"/>
    <cellStyle name="Обычный 5 2 2" xfId="28"/>
    <cellStyle name="Обычный 6" xfId="29"/>
    <cellStyle name="Плохой 2" xfId="30"/>
    <cellStyle name="Пояснение 2" xfId="31"/>
    <cellStyle name="Примечание 2" xfId="32"/>
    <cellStyle name="Связанная ячейка 2" xfId="33"/>
    <cellStyle name="Текст предупреждения 2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14155;2170"/>
  <ax:ocxPr ax:name="ListRows" ax:value="10"/>
  <ax:ocxPr ax:name="MatchEntry" ax:value="1"/>
  <ax:ocxPr ax:name="ShowDropButtonWhen" ax:value="2"/>
  <ax:ocxPr ax:name="Value" ax:value=" г.Бирск"/>
  <ax:ocxPr ax:name="FontName" ax:value="Calibri"/>
  <ax:ocxPr ax:name="FontHeight" ax:value="516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3"/>
  <ax:ocxPr ax:name="Size" ax:value="14420;2117"/>
  <ax:ocxPr ax:name="MatchEntry" ax:value="1"/>
  <ax:ocxPr ax:name="ShowDropButtonWhen" ax:value="2"/>
  <ax:ocxPr ax:name="Value" ax:value="АНО ЦСОН «Доброе дело» "/>
  <ax:ocxPr ax:name="FontName" ax:value="Calibri"/>
  <ax:ocxPr ax:name="FontHeight" ax:value="516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84"/>
  <sheetViews>
    <sheetView zoomScale="55" zoomScaleNormal="55" zoomScaleSheetLayoutView="46" workbookViewId="0">
      <selection activeCell="C46" sqref="C46"/>
    </sheetView>
  </sheetViews>
  <sheetFormatPr defaultColWidth="8.85546875" defaultRowHeight="15"/>
  <cols>
    <col min="1" max="1" width="8.85546875" style="127"/>
    <col min="2" max="2" width="43.85546875" style="127" customWidth="1"/>
    <col min="3" max="3" width="21.85546875" style="127" customWidth="1"/>
    <col min="4" max="4" width="20.7109375" style="127" customWidth="1"/>
    <col min="5" max="5" width="100.85546875" style="127" customWidth="1"/>
    <col min="6" max="6" width="23" style="130" customWidth="1"/>
    <col min="7" max="7" width="27.7109375" style="127" customWidth="1"/>
    <col min="8" max="8" width="18" style="127" customWidth="1"/>
    <col min="9" max="9" width="8.85546875" style="127"/>
    <col min="10" max="10" width="56.28515625" style="127" customWidth="1"/>
    <col min="11" max="11" width="39.5703125" style="127" customWidth="1"/>
    <col min="12" max="12" width="46.28515625" style="127" customWidth="1"/>
    <col min="13" max="16384" width="8.85546875" style="127"/>
  </cols>
  <sheetData>
    <row r="1" spans="1:12" ht="30.75">
      <c r="A1" s="363" t="s">
        <v>219</v>
      </c>
      <c r="B1" s="363"/>
      <c r="C1" s="363"/>
      <c r="D1" s="363"/>
      <c r="E1" s="363"/>
      <c r="F1" s="363"/>
      <c r="G1" s="363"/>
    </row>
    <row r="2" spans="1:12" ht="64.150000000000006" customHeight="1">
      <c r="A2" s="365" t="s">
        <v>674</v>
      </c>
      <c r="B2" s="365"/>
      <c r="C2" s="365"/>
      <c r="D2" s="365"/>
      <c r="E2" s="365"/>
      <c r="F2" s="365"/>
      <c r="G2" s="365"/>
      <c r="K2" s="325" t="s">
        <v>787</v>
      </c>
      <c r="L2" s="326"/>
    </row>
    <row r="3" spans="1:12" ht="38.450000000000003" customHeight="1">
      <c r="A3" s="366" t="s">
        <v>388</v>
      </c>
      <c r="B3" s="366"/>
      <c r="C3" s="366"/>
      <c r="D3" s="366"/>
      <c r="E3" s="366"/>
      <c r="F3" s="366"/>
      <c r="G3" s="366"/>
      <c r="K3" s="321" t="s">
        <v>661</v>
      </c>
      <c r="L3" s="321" t="s">
        <v>709</v>
      </c>
    </row>
    <row r="4" spans="1:12" ht="30.75">
      <c r="A4" s="367" t="s">
        <v>168</v>
      </c>
      <c r="B4" s="367"/>
      <c r="C4" s="367"/>
      <c r="D4" s="367"/>
      <c r="E4" s="367"/>
      <c r="F4" s="367"/>
      <c r="G4" s="367"/>
      <c r="K4" s="321" t="s">
        <v>661</v>
      </c>
      <c r="L4" s="321" t="s">
        <v>710</v>
      </c>
    </row>
    <row r="5" spans="1:12" ht="117" customHeight="1">
      <c r="A5" s="367" t="s">
        <v>167</v>
      </c>
      <c r="B5" s="367"/>
      <c r="C5" s="367"/>
      <c r="D5" s="367"/>
      <c r="E5" s="367"/>
      <c r="F5" s="367"/>
      <c r="G5" s="367"/>
      <c r="K5" s="321" t="s">
        <v>661</v>
      </c>
      <c r="L5" s="321" t="s">
        <v>791</v>
      </c>
    </row>
    <row r="6" spans="1:12" ht="30.75">
      <c r="A6" s="128"/>
      <c r="B6" s="129" t="s">
        <v>129</v>
      </c>
      <c r="C6" s="368" t="s">
        <v>740</v>
      </c>
      <c r="D6" s="368"/>
      <c r="E6" s="368"/>
      <c r="F6" s="368"/>
      <c r="G6" s="368"/>
      <c r="K6" s="321" t="s">
        <v>661</v>
      </c>
      <c r="L6" s="321" t="s">
        <v>711</v>
      </c>
    </row>
    <row r="7" spans="1:12" ht="43.15" customHeight="1">
      <c r="A7" s="369" t="s">
        <v>169</v>
      </c>
      <c r="B7" s="369"/>
      <c r="C7" s="369"/>
      <c r="D7" s="369"/>
      <c r="E7" s="369"/>
      <c r="F7" s="369"/>
      <c r="G7" s="369"/>
      <c r="K7" s="322" t="s">
        <v>662</v>
      </c>
      <c r="L7" s="322" t="s">
        <v>715</v>
      </c>
    </row>
    <row r="8" spans="1:12" ht="30">
      <c r="A8" s="370" t="s">
        <v>793</v>
      </c>
      <c r="B8" s="370"/>
      <c r="C8" s="370"/>
      <c r="D8" s="370"/>
      <c r="E8" s="370"/>
      <c r="F8" s="370"/>
      <c r="G8" s="370"/>
      <c r="K8" s="322" t="s">
        <v>662</v>
      </c>
      <c r="L8" s="322" t="s">
        <v>708</v>
      </c>
    </row>
    <row r="9" spans="1:12" ht="20.25">
      <c r="K9" s="321" t="s">
        <v>663</v>
      </c>
      <c r="L9" s="321" t="s">
        <v>714</v>
      </c>
    </row>
    <row r="10" spans="1:12" ht="168" customHeight="1">
      <c r="A10" s="131" t="s">
        <v>187</v>
      </c>
      <c r="B10" s="131" t="s">
        <v>188</v>
      </c>
      <c r="C10" s="132" t="s">
        <v>220</v>
      </c>
      <c r="D10" s="132" t="s">
        <v>221</v>
      </c>
      <c r="E10" s="132" t="s">
        <v>222</v>
      </c>
      <c r="F10" s="133" t="s">
        <v>223</v>
      </c>
      <c r="G10" s="131" t="s">
        <v>189</v>
      </c>
      <c r="K10" s="321" t="s">
        <v>663</v>
      </c>
      <c r="L10" s="321" t="s">
        <v>712</v>
      </c>
    </row>
    <row r="11" spans="1:12" ht="20.25">
      <c r="A11" s="131">
        <v>1</v>
      </c>
      <c r="B11" s="131">
        <v>2</v>
      </c>
      <c r="C11" s="132">
        <v>3</v>
      </c>
      <c r="D11" s="132">
        <v>4</v>
      </c>
      <c r="E11" s="134">
        <v>5</v>
      </c>
      <c r="F11" s="133">
        <v>6</v>
      </c>
      <c r="G11" s="131">
        <v>7</v>
      </c>
      <c r="K11" s="321" t="s">
        <v>663</v>
      </c>
      <c r="L11" s="321" t="s">
        <v>716</v>
      </c>
    </row>
    <row r="12" spans="1:12" ht="32.25" customHeight="1">
      <c r="A12" s="135">
        <v>1</v>
      </c>
      <c r="B12" s="136" t="s">
        <v>190</v>
      </c>
      <c r="C12" s="120">
        <f>C13+C14+C15+C17</f>
        <v>0</v>
      </c>
      <c r="D12" s="120">
        <f>D13+D14+D15+D17</f>
        <v>0</v>
      </c>
      <c r="E12" s="120"/>
      <c r="F12" s="120">
        <f>F13+F14+F15+F17</f>
        <v>0</v>
      </c>
      <c r="G12" s="121"/>
      <c r="I12" s="137" t="s">
        <v>224</v>
      </c>
      <c r="K12" s="321" t="s">
        <v>663</v>
      </c>
      <c r="L12" s="321" t="s">
        <v>713</v>
      </c>
    </row>
    <row r="13" spans="1:12" ht="370.5">
      <c r="A13" s="138" t="s">
        <v>191</v>
      </c>
      <c r="B13" s="139" t="s">
        <v>177</v>
      </c>
      <c r="C13" s="123"/>
      <c r="D13" s="123"/>
      <c r="E13" s="124"/>
      <c r="F13" s="125">
        <f>C13-D13</f>
        <v>0</v>
      </c>
      <c r="G13" s="122"/>
      <c r="K13" s="323" t="s">
        <v>664</v>
      </c>
      <c r="L13" s="321" t="s">
        <v>718</v>
      </c>
    </row>
    <row r="14" spans="1:12" ht="390">
      <c r="A14" s="138" t="s">
        <v>192</v>
      </c>
      <c r="B14" s="139" t="s">
        <v>178</v>
      </c>
      <c r="C14" s="123"/>
      <c r="D14" s="123"/>
      <c r="E14" s="123"/>
      <c r="F14" s="125">
        <f>C14-D14</f>
        <v>0</v>
      </c>
      <c r="G14" s="122"/>
      <c r="K14" s="323" t="s">
        <v>664</v>
      </c>
      <c r="L14" s="321" t="s">
        <v>717</v>
      </c>
    </row>
    <row r="15" spans="1:12" ht="20.25">
      <c r="A15" s="138" t="s">
        <v>193</v>
      </c>
      <c r="B15" s="139" t="s">
        <v>194</v>
      </c>
      <c r="C15" s="125">
        <f>C16</f>
        <v>0</v>
      </c>
      <c r="D15" s="125">
        <f>D16</f>
        <v>0</v>
      </c>
      <c r="E15" s="125"/>
      <c r="F15" s="125">
        <f>F16</f>
        <v>0</v>
      </c>
      <c r="G15" s="140"/>
      <c r="I15" s="137" t="s">
        <v>225</v>
      </c>
      <c r="K15" s="323" t="s">
        <v>664</v>
      </c>
      <c r="L15" s="321" t="s">
        <v>719</v>
      </c>
    </row>
    <row r="16" spans="1:12" ht="39">
      <c r="A16" s="138" t="s">
        <v>195</v>
      </c>
      <c r="B16" s="139" t="s">
        <v>196</v>
      </c>
      <c r="C16" s="123"/>
      <c r="D16" s="123"/>
      <c r="E16" s="123"/>
      <c r="F16" s="125">
        <f>C16-D16</f>
        <v>0</v>
      </c>
      <c r="G16" s="122"/>
      <c r="K16" s="322" t="s">
        <v>665</v>
      </c>
      <c r="L16" s="322" t="s">
        <v>721</v>
      </c>
    </row>
    <row r="17" spans="1:12" ht="390">
      <c r="A17" s="138" t="s">
        <v>197</v>
      </c>
      <c r="B17" s="139" t="s">
        <v>179</v>
      </c>
      <c r="C17" s="123"/>
      <c r="D17" s="123"/>
      <c r="E17" s="123"/>
      <c r="F17" s="125">
        <f>C17-D17</f>
        <v>0</v>
      </c>
      <c r="G17" s="122"/>
      <c r="K17" s="322" t="s">
        <v>665</v>
      </c>
      <c r="L17" s="322" t="s">
        <v>720</v>
      </c>
    </row>
    <row r="18" spans="1:12" ht="32.25" customHeight="1">
      <c r="A18" s="141">
        <v>2</v>
      </c>
      <c r="B18" s="136" t="s">
        <v>198</v>
      </c>
      <c r="C18" s="120">
        <f>SUM(C19:C21)</f>
        <v>0</v>
      </c>
      <c r="D18" s="120">
        <f>SUM(D19:D21)</f>
        <v>0</v>
      </c>
      <c r="E18" s="120"/>
      <c r="F18" s="120">
        <f>SUM(F19:F21)</f>
        <v>0</v>
      </c>
      <c r="G18" s="121"/>
      <c r="I18" s="142"/>
      <c r="K18" s="322" t="s">
        <v>665</v>
      </c>
      <c r="L18" s="322" t="s">
        <v>722</v>
      </c>
    </row>
    <row r="19" spans="1:12" ht="127.5" customHeight="1">
      <c r="A19" s="138" t="s">
        <v>199</v>
      </c>
      <c r="B19" s="139" t="s">
        <v>200</v>
      </c>
      <c r="C19" s="123"/>
      <c r="D19" s="123"/>
      <c r="E19" s="124"/>
      <c r="F19" s="125">
        <f>C19-D19</f>
        <v>0</v>
      </c>
      <c r="G19" s="122"/>
      <c r="I19" s="143"/>
      <c r="K19" s="322" t="s">
        <v>666</v>
      </c>
      <c r="L19" s="322" t="s">
        <v>723</v>
      </c>
    </row>
    <row r="20" spans="1:12" ht="106.5" customHeight="1">
      <c r="A20" s="138" t="s">
        <v>201</v>
      </c>
      <c r="B20" s="139" t="s">
        <v>202</v>
      </c>
      <c r="C20" s="123"/>
      <c r="D20" s="123"/>
      <c r="E20" s="123"/>
      <c r="F20" s="125">
        <f>C20-D20</f>
        <v>0</v>
      </c>
      <c r="G20" s="122"/>
      <c r="I20" s="144"/>
      <c r="J20" s="145"/>
      <c r="K20" s="322" t="s">
        <v>666</v>
      </c>
      <c r="L20" s="322" t="s">
        <v>724</v>
      </c>
    </row>
    <row r="21" spans="1:12" ht="39">
      <c r="A21" s="146" t="s">
        <v>203</v>
      </c>
      <c r="B21" s="147" t="s">
        <v>204</v>
      </c>
      <c r="C21" s="120">
        <f>SUM(C22:C30)</f>
        <v>0</v>
      </c>
      <c r="D21" s="120">
        <f>SUM(D22:D30)</f>
        <v>0</v>
      </c>
      <c r="E21" s="120"/>
      <c r="F21" s="120">
        <f>SUM(F22:F30)</f>
        <v>0</v>
      </c>
      <c r="G21" s="148"/>
      <c r="I21" s="144"/>
      <c r="J21" s="145"/>
      <c r="K21" s="322" t="s">
        <v>667</v>
      </c>
      <c r="L21" s="322" t="s">
        <v>725</v>
      </c>
    </row>
    <row r="22" spans="1:12" ht="20.25">
      <c r="A22" s="138" t="s">
        <v>205</v>
      </c>
      <c r="B22" s="139" t="s">
        <v>206</v>
      </c>
      <c r="C22" s="123"/>
      <c r="D22" s="123"/>
      <c r="E22" s="123"/>
      <c r="F22" s="125">
        <f>C22-D22</f>
        <v>0</v>
      </c>
      <c r="G22" s="122"/>
      <c r="H22" s="149"/>
      <c r="I22" s="144"/>
      <c r="J22" s="145"/>
      <c r="K22" s="322" t="s">
        <v>667</v>
      </c>
      <c r="L22" s="322" t="s">
        <v>726</v>
      </c>
    </row>
    <row r="23" spans="1:12" ht="20.25">
      <c r="A23" s="138" t="s">
        <v>207</v>
      </c>
      <c r="B23" s="139" t="s">
        <v>208</v>
      </c>
      <c r="C23" s="123"/>
      <c r="D23" s="123"/>
      <c r="E23" s="123"/>
      <c r="F23" s="125">
        <f t="shared" ref="F23:F29" si="0">C23-D23</f>
        <v>0</v>
      </c>
      <c r="G23" s="122"/>
      <c r="I23" s="144"/>
      <c r="J23" s="145"/>
      <c r="K23" s="321" t="s">
        <v>668</v>
      </c>
      <c r="L23" s="321" t="s">
        <v>727</v>
      </c>
    </row>
    <row r="24" spans="1:12" ht="20.25">
      <c r="A24" s="138" t="s">
        <v>209</v>
      </c>
      <c r="B24" s="139" t="s">
        <v>210</v>
      </c>
      <c r="C24" s="123"/>
      <c r="D24" s="123"/>
      <c r="E24" s="123"/>
      <c r="F24" s="125">
        <f t="shared" si="0"/>
        <v>0</v>
      </c>
      <c r="G24" s="122"/>
      <c r="H24" s="150"/>
      <c r="I24" s="144"/>
      <c r="J24" s="145"/>
      <c r="K24" s="321" t="s">
        <v>668</v>
      </c>
      <c r="L24" s="321" t="s">
        <v>728</v>
      </c>
    </row>
    <row r="25" spans="1:12" ht="39">
      <c r="A25" s="138" t="s">
        <v>211</v>
      </c>
      <c r="B25" s="139" t="s">
        <v>212</v>
      </c>
      <c r="C25" s="123"/>
      <c r="D25" s="123"/>
      <c r="E25" s="123"/>
      <c r="F25" s="125">
        <f t="shared" si="0"/>
        <v>0</v>
      </c>
      <c r="G25" s="122"/>
      <c r="H25" s="150"/>
      <c r="I25" s="150"/>
      <c r="K25" s="321" t="s">
        <v>668</v>
      </c>
      <c r="L25" s="321" t="s">
        <v>729</v>
      </c>
    </row>
    <row r="26" spans="1:12" ht="39">
      <c r="A26" s="138" t="s">
        <v>213</v>
      </c>
      <c r="B26" s="139" t="s">
        <v>227</v>
      </c>
      <c r="C26" s="123"/>
      <c r="D26" s="123"/>
      <c r="E26" s="123"/>
      <c r="F26" s="125">
        <f t="shared" si="0"/>
        <v>0</v>
      </c>
      <c r="G26" s="122"/>
      <c r="H26" s="150"/>
      <c r="I26" s="150"/>
      <c r="K26" s="321" t="s">
        <v>669</v>
      </c>
      <c r="L26" s="321" t="s">
        <v>730</v>
      </c>
    </row>
    <row r="27" spans="1:12" ht="20.25">
      <c r="A27" s="138" t="s">
        <v>214</v>
      </c>
      <c r="B27" s="139" t="s">
        <v>228</v>
      </c>
      <c r="C27" s="123"/>
      <c r="D27" s="123"/>
      <c r="E27" s="123"/>
      <c r="F27" s="125">
        <f t="shared" si="0"/>
        <v>0</v>
      </c>
      <c r="G27" s="122"/>
      <c r="H27" s="150"/>
      <c r="I27" s="150"/>
      <c r="K27" s="322" t="s">
        <v>670</v>
      </c>
      <c r="L27" s="322" t="s">
        <v>732</v>
      </c>
    </row>
    <row r="28" spans="1:12" ht="78.75" customHeight="1">
      <c r="A28" s="138" t="s">
        <v>215</v>
      </c>
      <c r="B28" s="139" t="s">
        <v>85</v>
      </c>
      <c r="C28" s="123"/>
      <c r="D28" s="123"/>
      <c r="E28" s="123"/>
      <c r="F28" s="125">
        <f t="shared" si="0"/>
        <v>0</v>
      </c>
      <c r="G28" s="122"/>
      <c r="H28" s="150"/>
      <c r="I28" s="150"/>
      <c r="K28" s="322" t="s">
        <v>670</v>
      </c>
      <c r="L28" s="322" t="s">
        <v>731</v>
      </c>
    </row>
    <row r="29" spans="1:12" ht="40.5">
      <c r="A29" s="138" t="s">
        <v>217</v>
      </c>
      <c r="B29" s="139" t="s">
        <v>216</v>
      </c>
      <c r="C29" s="123"/>
      <c r="D29" s="123"/>
      <c r="E29" s="123"/>
      <c r="F29" s="125">
        <f t="shared" si="0"/>
        <v>0</v>
      </c>
      <c r="G29" s="122"/>
      <c r="H29" s="150"/>
      <c r="I29" s="150"/>
      <c r="K29" s="322" t="s">
        <v>671</v>
      </c>
      <c r="L29" s="322" t="s">
        <v>733</v>
      </c>
    </row>
    <row r="30" spans="1:12" ht="40.5">
      <c r="A30" s="138" t="s">
        <v>21</v>
      </c>
      <c r="B30" s="139" t="s">
        <v>196</v>
      </c>
      <c r="C30" s="123"/>
      <c r="D30" s="123"/>
      <c r="E30" s="123"/>
      <c r="F30" s="125">
        <f>C30-D30</f>
        <v>0</v>
      </c>
      <c r="G30" s="122"/>
      <c r="H30" s="150"/>
      <c r="I30" s="150"/>
      <c r="K30" s="323" t="s">
        <v>672</v>
      </c>
      <c r="L30" s="321" t="s">
        <v>734</v>
      </c>
    </row>
    <row r="31" spans="1:12" ht="32.25" customHeight="1">
      <c r="A31" s="151"/>
      <c r="B31" s="152" t="s">
        <v>218</v>
      </c>
      <c r="C31" s="120">
        <f>C12+C18</f>
        <v>0</v>
      </c>
      <c r="D31" s="120">
        <f>D12+D18</f>
        <v>0</v>
      </c>
      <c r="E31" s="120"/>
      <c r="F31" s="120">
        <f>F12+F18</f>
        <v>0</v>
      </c>
      <c r="G31" s="153"/>
      <c r="K31" s="323" t="s">
        <v>672</v>
      </c>
      <c r="L31" s="321" t="s">
        <v>735</v>
      </c>
    </row>
    <row r="32" spans="1:12" ht="40.5">
      <c r="K32" s="323" t="s">
        <v>672</v>
      </c>
      <c r="L32" s="321" t="s">
        <v>736</v>
      </c>
    </row>
    <row r="33" spans="1:12" ht="54.75" customHeight="1">
      <c r="A33" s="364" t="s">
        <v>229</v>
      </c>
      <c r="B33" s="364"/>
      <c r="C33" s="364"/>
      <c r="D33" s="364"/>
      <c r="E33" s="364"/>
      <c r="F33" s="364"/>
      <c r="G33" s="364"/>
      <c r="K33" s="323" t="s">
        <v>672</v>
      </c>
      <c r="L33" s="321" t="s">
        <v>737</v>
      </c>
    </row>
    <row r="34" spans="1:12" ht="20.25">
      <c r="K34" s="322" t="s">
        <v>673</v>
      </c>
      <c r="L34" s="322" t="s">
        <v>738</v>
      </c>
    </row>
    <row r="35" spans="1:12" ht="20.25">
      <c r="K35" s="323" t="s">
        <v>674</v>
      </c>
      <c r="L35" s="321" t="s">
        <v>739</v>
      </c>
    </row>
    <row r="36" spans="1:12" ht="20.25">
      <c r="K36" s="323" t="s">
        <v>674</v>
      </c>
      <c r="L36" s="321" t="s">
        <v>740</v>
      </c>
    </row>
    <row r="37" spans="1:12" ht="20.25">
      <c r="K37" s="323" t="s">
        <v>674</v>
      </c>
      <c r="L37" s="321" t="s">
        <v>741</v>
      </c>
    </row>
    <row r="38" spans="1:12" ht="40.5">
      <c r="B38" s="154" t="s">
        <v>226</v>
      </c>
      <c r="C38" s="10"/>
      <c r="D38" s="10" t="s">
        <v>803</v>
      </c>
      <c r="E38" s="5"/>
      <c r="K38" s="321" t="s">
        <v>675</v>
      </c>
      <c r="L38" s="321" t="s">
        <v>742</v>
      </c>
    </row>
    <row r="39" spans="1:12" ht="40.5">
      <c r="B39" s="154"/>
      <c r="C39" s="154"/>
      <c r="D39" s="330" t="s">
        <v>22</v>
      </c>
      <c r="E39" s="5"/>
      <c r="K39" s="321" t="s">
        <v>675</v>
      </c>
      <c r="L39" s="321" t="s">
        <v>743</v>
      </c>
    </row>
    <row r="40" spans="1:12" ht="20.25">
      <c r="B40" s="154"/>
      <c r="C40" s="154"/>
      <c r="D40" s="6"/>
      <c r="E40" s="6"/>
      <c r="F40" s="130" t="s">
        <v>230</v>
      </c>
      <c r="K40" s="322" t="s">
        <v>676</v>
      </c>
      <c r="L40" s="322" t="s">
        <v>744</v>
      </c>
    </row>
    <row r="41" spans="1:12" ht="20.25">
      <c r="B41" s="154" t="s">
        <v>258</v>
      </c>
      <c r="C41" s="10"/>
      <c r="D41" s="10" t="s">
        <v>804</v>
      </c>
      <c r="E41" s="5"/>
      <c r="K41" s="321" t="s">
        <v>677</v>
      </c>
      <c r="L41" s="321" t="s">
        <v>745</v>
      </c>
    </row>
    <row r="42" spans="1:12" ht="20.25">
      <c r="D42" s="5" t="s">
        <v>22</v>
      </c>
      <c r="E42" s="5"/>
      <c r="K42" s="321" t="s">
        <v>677</v>
      </c>
      <c r="L42" s="321" t="s">
        <v>746</v>
      </c>
    </row>
    <row r="43" spans="1:12" ht="20.25">
      <c r="D43" s="5"/>
      <c r="E43" s="5"/>
      <c r="K43" s="321" t="s">
        <v>677</v>
      </c>
      <c r="L43" s="321" t="s">
        <v>747</v>
      </c>
    </row>
    <row r="44" spans="1:12" ht="20.25">
      <c r="D44" s="5"/>
      <c r="E44" s="5"/>
      <c r="I44" s="127" t="s">
        <v>446</v>
      </c>
      <c r="K44" s="322" t="s">
        <v>678</v>
      </c>
      <c r="L44" s="322" t="s">
        <v>748</v>
      </c>
    </row>
    <row r="45" spans="1:12" ht="20.25">
      <c r="C45" s="5"/>
      <c r="D45" s="5"/>
      <c r="E45" s="5"/>
      <c r="F45" s="38"/>
      <c r="K45" s="322" t="s">
        <v>679</v>
      </c>
      <c r="L45" s="322" t="s">
        <v>749</v>
      </c>
    </row>
    <row r="46" spans="1:12" ht="20.25">
      <c r="B46" s="127" t="s">
        <v>794</v>
      </c>
      <c r="C46" s="5" t="s">
        <v>805</v>
      </c>
      <c r="D46" s="5"/>
      <c r="E46" s="5"/>
      <c r="F46" s="38"/>
      <c r="K46" s="324" t="s">
        <v>680</v>
      </c>
      <c r="L46" s="324" t="s">
        <v>750</v>
      </c>
    </row>
    <row r="47" spans="1:12" ht="20.25">
      <c r="K47" s="322" t="s">
        <v>681</v>
      </c>
      <c r="L47" s="322" t="s">
        <v>751</v>
      </c>
    </row>
    <row r="48" spans="1:12" ht="20.25">
      <c r="K48" s="322" t="s">
        <v>682</v>
      </c>
      <c r="L48" s="322" t="s">
        <v>752</v>
      </c>
    </row>
    <row r="49" spans="11:12" ht="20.25">
      <c r="K49" s="322" t="s">
        <v>682</v>
      </c>
      <c r="L49" s="322" t="s">
        <v>753</v>
      </c>
    </row>
    <row r="50" spans="11:12" ht="20.25">
      <c r="K50" s="321" t="s">
        <v>683</v>
      </c>
      <c r="L50" s="321" t="s">
        <v>754</v>
      </c>
    </row>
    <row r="51" spans="11:12" ht="20.25">
      <c r="K51" s="321" t="s">
        <v>683</v>
      </c>
      <c r="L51" s="321" t="s">
        <v>755</v>
      </c>
    </row>
    <row r="52" spans="11:12" ht="20.25">
      <c r="K52" s="321" t="s">
        <v>684</v>
      </c>
      <c r="L52" s="321" t="s">
        <v>756</v>
      </c>
    </row>
    <row r="53" spans="11:12" ht="20.25">
      <c r="K53" s="322" t="s">
        <v>685</v>
      </c>
      <c r="L53" s="322" t="s">
        <v>758</v>
      </c>
    </row>
    <row r="54" spans="11:12" ht="20.25">
      <c r="K54" s="322" t="s">
        <v>685</v>
      </c>
      <c r="L54" s="322" t="s">
        <v>757</v>
      </c>
    </row>
    <row r="55" spans="11:12" ht="20.25">
      <c r="K55" s="321" t="s">
        <v>686</v>
      </c>
      <c r="L55" s="321" t="s">
        <v>759</v>
      </c>
    </row>
    <row r="56" spans="11:12" ht="20.25">
      <c r="K56" s="321" t="s">
        <v>687</v>
      </c>
      <c r="L56" s="321" t="s">
        <v>760</v>
      </c>
    </row>
    <row r="57" spans="11:12" ht="20.25">
      <c r="K57" s="321" t="s">
        <v>687</v>
      </c>
      <c r="L57" s="321" t="s">
        <v>761</v>
      </c>
    </row>
    <row r="58" spans="11:12" ht="20.25">
      <c r="K58" s="321" t="s">
        <v>688</v>
      </c>
      <c r="L58" s="321" t="s">
        <v>762</v>
      </c>
    </row>
    <row r="59" spans="11:12" ht="20.25">
      <c r="K59" s="322" t="s">
        <v>689</v>
      </c>
      <c r="L59" s="322" t="s">
        <v>763</v>
      </c>
    </row>
    <row r="60" spans="11:12" ht="40.5">
      <c r="K60" s="322" t="s">
        <v>690</v>
      </c>
      <c r="L60" s="322" t="s">
        <v>764</v>
      </c>
    </row>
    <row r="61" spans="11:12" ht="20.25">
      <c r="K61" s="322" t="s">
        <v>691</v>
      </c>
      <c r="L61" s="322" t="s">
        <v>765</v>
      </c>
    </row>
    <row r="62" spans="11:12" ht="20.25">
      <c r="K62" s="323" t="s">
        <v>692</v>
      </c>
      <c r="L62" s="321" t="s">
        <v>766</v>
      </c>
    </row>
    <row r="63" spans="11:12" ht="20.25">
      <c r="K63" s="323" t="s">
        <v>692</v>
      </c>
      <c r="L63" s="321" t="s">
        <v>767</v>
      </c>
    </row>
    <row r="64" spans="11:12" ht="20.25">
      <c r="K64" s="321" t="s">
        <v>693</v>
      </c>
      <c r="L64" s="321" t="s">
        <v>768</v>
      </c>
    </row>
    <row r="65" spans="11:12" ht="20.25">
      <c r="K65" s="321" t="s">
        <v>693</v>
      </c>
      <c r="L65" s="321" t="s">
        <v>769</v>
      </c>
    </row>
    <row r="66" spans="11:12" ht="20.25">
      <c r="K66" s="322" t="s">
        <v>694</v>
      </c>
      <c r="L66" s="322" t="s">
        <v>770</v>
      </c>
    </row>
    <row r="67" spans="11:12" ht="20.25">
      <c r="K67" s="322" t="s">
        <v>695</v>
      </c>
      <c r="L67" s="322" t="s">
        <v>771</v>
      </c>
    </row>
    <row r="68" spans="11:12" ht="20.25">
      <c r="K68" s="322" t="s">
        <v>696</v>
      </c>
      <c r="L68" s="322" t="s">
        <v>772</v>
      </c>
    </row>
    <row r="69" spans="11:12" ht="20.25">
      <c r="K69" s="321" t="s">
        <v>697</v>
      </c>
      <c r="L69" s="321" t="s">
        <v>773</v>
      </c>
    </row>
    <row r="70" spans="11:12" ht="20.25">
      <c r="K70" s="321" t="s">
        <v>698</v>
      </c>
      <c r="L70" s="321" t="s">
        <v>774</v>
      </c>
    </row>
    <row r="71" spans="11:12" ht="20.25">
      <c r="K71" s="321" t="s">
        <v>699</v>
      </c>
      <c r="L71" s="321" t="s">
        <v>775</v>
      </c>
    </row>
    <row r="72" spans="11:12" ht="20.25">
      <c r="K72" s="321" t="s">
        <v>699</v>
      </c>
      <c r="L72" s="321" t="s">
        <v>776</v>
      </c>
    </row>
    <row r="73" spans="11:12" ht="20.25">
      <c r="K73" s="322" t="s">
        <v>700</v>
      </c>
      <c r="L73" s="322" t="s">
        <v>777</v>
      </c>
    </row>
    <row r="74" spans="11:12" ht="20.25">
      <c r="K74" s="322" t="s">
        <v>701</v>
      </c>
      <c r="L74" s="322" t="s">
        <v>778</v>
      </c>
    </row>
    <row r="75" spans="11:12" ht="40.5">
      <c r="K75" s="321" t="s">
        <v>702</v>
      </c>
      <c r="L75" s="321" t="s">
        <v>779</v>
      </c>
    </row>
    <row r="76" spans="11:12" ht="40.5">
      <c r="K76" s="321" t="s">
        <v>702</v>
      </c>
      <c r="L76" s="321" t="s">
        <v>780</v>
      </c>
    </row>
    <row r="77" spans="11:12" ht="20.25">
      <c r="K77" s="322" t="s">
        <v>703</v>
      </c>
      <c r="L77" s="322" t="s">
        <v>781</v>
      </c>
    </row>
    <row r="78" spans="11:12" ht="20.25">
      <c r="K78" s="322" t="s">
        <v>703</v>
      </c>
      <c r="L78" s="322" t="s">
        <v>782</v>
      </c>
    </row>
    <row r="79" spans="11:12" ht="40.5">
      <c r="K79" s="322" t="s">
        <v>704</v>
      </c>
      <c r="L79" s="322" t="s">
        <v>783</v>
      </c>
    </row>
    <row r="80" spans="11:12" ht="20.25">
      <c r="K80" s="322" t="s">
        <v>705</v>
      </c>
      <c r="L80" s="322" t="s">
        <v>784</v>
      </c>
    </row>
    <row r="81" spans="11:12" ht="40.5">
      <c r="K81" s="321" t="s">
        <v>706</v>
      </c>
      <c r="L81" s="321" t="s">
        <v>785</v>
      </c>
    </row>
    <row r="82" spans="11:12" ht="20.25">
      <c r="K82" s="359" t="s">
        <v>792</v>
      </c>
      <c r="L82" s="359" t="s">
        <v>792</v>
      </c>
    </row>
    <row r="83" spans="11:12" ht="20.25">
      <c r="K83" s="321" t="s">
        <v>707</v>
      </c>
      <c r="L83" s="321" t="s">
        <v>786</v>
      </c>
    </row>
    <row r="84" spans="11:12" ht="20.25">
      <c r="K84" s="359" t="s">
        <v>792</v>
      </c>
      <c r="L84" s="359" t="s">
        <v>792</v>
      </c>
    </row>
  </sheetData>
  <sheetProtection password="C461" sheet="1" formatCells="0" selectLockedCells="1"/>
  <mergeCells count="9">
    <mergeCell ref="A1:G1"/>
    <mergeCell ref="A33:G33"/>
    <mergeCell ref="A2:G2"/>
    <mergeCell ref="A3:G3"/>
    <mergeCell ref="A4:G4"/>
    <mergeCell ref="A5:G5"/>
    <mergeCell ref="C6:G6"/>
    <mergeCell ref="A7:G7"/>
    <mergeCell ref="A8:G8"/>
  </mergeCells>
  <phoneticPr fontId="0" type="noConversion"/>
  <dataValidations count="4">
    <dataValidation type="decimal" showInputMessage="1" showErrorMessage="1" errorTitle="Ошибка!" error="Введите численное значение! " sqref="C13:D14 C19:D20 C16:D17 C22:D30">
      <formula1>0</formula1>
      <formula2>99999999999999900000</formula2>
    </dataValidation>
    <dataValidation type="decimal" showInputMessage="1" showErrorMessage="1" errorTitle="Ошибка!" error="Вводите только числа!" sqref="K32:K34">
      <formula1>0</formula1>
      <formula2>9.99999999999999E+25</formula2>
    </dataValidation>
    <dataValidation type="list" showInputMessage="1" showErrorMessage="1" sqref="A2:G2">
      <formula1>$K$3:$K$83</formula1>
    </dataValidation>
    <dataValidation type="list" showInputMessage="1" showErrorMessage="1" sqref="C6:G6">
      <formula1>$L$3:$L$83</formula1>
    </dataValidation>
  </dataValidations>
  <pageMargins left="0.7" right="0.7" top="0.75" bottom="0.75" header="0.3" footer="0.3"/>
  <pageSetup paperSize="9" scale="50" orientation="landscape" r:id="rId1"/>
  <legacyDrawing r:id="rId2"/>
  <controls>
    <control shapeId="2054" r:id="rId3" name="ComboBox2"/>
    <control shapeId="2051" r:id="rId4" name="ComboBox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>
    <tabColor rgb="FF92D050"/>
  </sheetPr>
  <dimension ref="A1:I21"/>
  <sheetViews>
    <sheetView tabSelected="1" topLeftCell="A7" zoomScale="106" zoomScaleNormal="106" workbookViewId="0">
      <selection activeCell="G10" sqref="G10"/>
    </sheetView>
  </sheetViews>
  <sheetFormatPr defaultColWidth="8.85546875" defaultRowHeight="15"/>
  <cols>
    <col min="1" max="1" width="4.140625" style="127" bestFit="1" customWidth="1"/>
    <col min="2" max="2" width="68.140625" style="127" bestFit="1" customWidth="1"/>
    <col min="3" max="3" width="8.85546875" style="127" bestFit="1" customWidth="1"/>
    <col min="4" max="4" width="4.85546875" style="127" bestFit="1" customWidth="1"/>
    <col min="5" max="5" width="11.42578125" style="127" bestFit="1" customWidth="1"/>
    <col min="6" max="6" width="15.140625" style="127" bestFit="1" customWidth="1"/>
    <col min="7" max="7" width="13.28515625" style="127" bestFit="1" customWidth="1"/>
    <col min="8" max="8" width="12.28515625" style="127" customWidth="1"/>
    <col min="9" max="16384" width="8.85546875" style="127"/>
  </cols>
  <sheetData>
    <row r="1" spans="1:8" ht="41.25" customHeight="1">
      <c r="A1" s="404" t="s">
        <v>99</v>
      </c>
      <c r="B1" s="404"/>
      <c r="C1" s="404"/>
      <c r="D1" s="404"/>
      <c r="E1" s="404"/>
      <c r="F1" s="404"/>
      <c r="G1" s="404"/>
      <c r="H1" s="404"/>
    </row>
    <row r="2" spans="1:8" ht="17.25" customHeight="1">
      <c r="A2" s="582" t="s">
        <v>800</v>
      </c>
      <c r="B2" s="404"/>
      <c r="C2" s="404"/>
      <c r="D2" s="404"/>
      <c r="E2" s="404"/>
      <c r="F2" s="404"/>
      <c r="G2" s="404"/>
      <c r="H2" s="404"/>
    </row>
    <row r="3" spans="1:8" ht="24.75" customHeight="1">
      <c r="B3" s="273" t="s">
        <v>183</v>
      </c>
      <c r="C3" s="584" t="str">
        <f>'о расходовании субсидии'!A2</f>
        <v xml:space="preserve">АНО ЦСОН «Доброе дело» </v>
      </c>
      <c r="D3" s="585"/>
      <c r="E3" s="585"/>
      <c r="F3" s="585"/>
      <c r="G3" s="585"/>
      <c r="H3" s="585"/>
    </row>
    <row r="4" spans="1:8" ht="20.25" customHeight="1">
      <c r="A4" s="583" t="s">
        <v>184</v>
      </c>
      <c r="B4" s="583"/>
      <c r="C4" s="583"/>
      <c r="D4" s="583"/>
      <c r="E4" s="583"/>
      <c r="F4" s="583"/>
      <c r="G4" s="583"/>
      <c r="H4" s="583"/>
    </row>
    <row r="5" spans="1:8">
      <c r="A5" s="581" t="s">
        <v>98</v>
      </c>
      <c r="B5" s="581" t="s">
        <v>89</v>
      </c>
      <c r="C5" s="581" t="s">
        <v>97</v>
      </c>
      <c r="D5" s="581"/>
      <c r="E5" s="581" t="s">
        <v>94</v>
      </c>
      <c r="F5" s="581" t="s">
        <v>96</v>
      </c>
      <c r="G5" s="581" t="s">
        <v>95</v>
      </c>
      <c r="H5" s="581" t="s">
        <v>90</v>
      </c>
    </row>
    <row r="6" spans="1:8" ht="37.5" customHeight="1">
      <c r="A6" s="581"/>
      <c r="B6" s="581"/>
      <c r="C6" s="581"/>
      <c r="D6" s="581"/>
      <c r="E6" s="581"/>
      <c r="F6" s="581"/>
      <c r="G6" s="581"/>
      <c r="H6" s="581"/>
    </row>
    <row r="7" spans="1:8" ht="73.5" customHeight="1">
      <c r="A7" s="581"/>
      <c r="B7" s="581"/>
      <c r="C7" s="274" t="s">
        <v>93</v>
      </c>
      <c r="D7" s="274" t="s">
        <v>91</v>
      </c>
      <c r="E7" s="581"/>
      <c r="F7" s="581"/>
      <c r="G7" s="581"/>
      <c r="H7" s="581"/>
    </row>
    <row r="8" spans="1:8" ht="15.75">
      <c r="A8" s="274">
        <v>1</v>
      </c>
      <c r="B8" s="274">
        <v>2</v>
      </c>
      <c r="C8" s="274">
        <v>3</v>
      </c>
      <c r="D8" s="274">
        <v>4</v>
      </c>
      <c r="E8" s="274">
        <v>5</v>
      </c>
      <c r="F8" s="274">
        <v>6</v>
      </c>
      <c r="G8" s="274">
        <v>7</v>
      </c>
      <c r="H8" s="274">
        <v>8</v>
      </c>
    </row>
    <row r="9" spans="1:8" ht="117" customHeight="1">
      <c r="A9" s="274">
        <v>1</v>
      </c>
      <c r="B9" s="275" t="s">
        <v>92</v>
      </c>
      <c r="C9" s="276" t="s">
        <v>476</v>
      </c>
      <c r="D9" s="40"/>
      <c r="E9" s="40">
        <v>410</v>
      </c>
      <c r="F9" s="277">
        <f>'о составе и количестве граждан'!J13</f>
        <v>391</v>
      </c>
      <c r="G9" s="278">
        <f>F9/E9*100</f>
        <v>95.365853658536579</v>
      </c>
      <c r="H9" s="280"/>
    </row>
    <row r="10" spans="1:8" ht="276" customHeight="1">
      <c r="A10" s="274">
        <v>2</v>
      </c>
      <c r="B10" s="275" t="s">
        <v>185</v>
      </c>
      <c r="C10" s="279">
        <v>1</v>
      </c>
      <c r="D10" s="40"/>
      <c r="E10" s="279"/>
      <c r="F10" s="336">
        <f>SUM('о предоставлении услуг'!G94,'о предоставлении услуг'!H94,'о предоставлении услуг'!I94)</f>
        <v>49665</v>
      </c>
      <c r="G10" s="281">
        <v>75</v>
      </c>
      <c r="H10" s="280"/>
    </row>
    <row r="12" spans="1:8" ht="19.5">
      <c r="B12" s="154" t="s">
        <v>226</v>
      </c>
      <c r="C12" s="155"/>
      <c r="D12" s="45" t="str">
        <f>'о расходовании субсидии'!D38</f>
        <v>/Габдрахманова Е.Б./</v>
      </c>
      <c r="E12" s="50"/>
      <c r="F12" s="50"/>
    </row>
    <row r="13" spans="1:8" ht="19.5">
      <c r="B13" s="154"/>
      <c r="C13" s="154"/>
      <c r="D13" s="337" t="s">
        <v>22</v>
      </c>
      <c r="E13" s="50"/>
      <c r="F13" s="50"/>
    </row>
    <row r="14" spans="1:8" ht="19.5">
      <c r="B14" s="154"/>
      <c r="C14" s="154"/>
      <c r="D14" s="51"/>
      <c r="E14" s="51"/>
      <c r="F14" s="50"/>
    </row>
    <row r="15" spans="1:8" ht="19.5">
      <c r="B15" s="154" t="s">
        <v>258</v>
      </c>
      <c r="C15" s="155"/>
      <c r="D15" s="45" t="str">
        <f>'о расходовании субсидии'!D41</f>
        <v>/Арсланова О.Ю. /</v>
      </c>
      <c r="E15" s="50"/>
      <c r="F15" s="50"/>
    </row>
    <row r="16" spans="1:8">
      <c r="D16" s="127" t="s">
        <v>22</v>
      </c>
    </row>
    <row r="20" spans="2:9">
      <c r="B20" s="5" t="s">
        <v>813</v>
      </c>
      <c r="C20" s="5"/>
      <c r="D20" s="5"/>
      <c r="E20" s="5"/>
      <c r="F20" s="5"/>
      <c r="G20" s="5"/>
      <c r="H20" s="5"/>
      <c r="I20" s="5"/>
    </row>
    <row r="21" spans="2:9">
      <c r="B21" s="5" t="s">
        <v>814</v>
      </c>
      <c r="C21" s="5"/>
      <c r="D21" s="5"/>
      <c r="E21" s="5"/>
      <c r="F21" s="5"/>
      <c r="G21" s="5"/>
      <c r="H21" s="5"/>
      <c r="I21" s="5"/>
    </row>
  </sheetData>
  <sheetProtection password="C461" sheet="1" objects="1" scenarios="1" formatCells="0" selectLockedCells="1"/>
  <mergeCells count="11">
    <mergeCell ref="A5:A7"/>
    <mergeCell ref="A1:H1"/>
    <mergeCell ref="A2:H2"/>
    <mergeCell ref="A4:H4"/>
    <mergeCell ref="B5:B7"/>
    <mergeCell ref="E5:E7"/>
    <mergeCell ref="G5:G7"/>
    <mergeCell ref="H5:H7"/>
    <mergeCell ref="C3:H3"/>
    <mergeCell ref="F5:F7"/>
    <mergeCell ref="C5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/>
  <dimension ref="A1:I97"/>
  <sheetViews>
    <sheetView workbookViewId="0">
      <selection activeCell="D28" sqref="D28:E31"/>
    </sheetView>
  </sheetViews>
  <sheetFormatPr defaultColWidth="8.85546875" defaultRowHeight="15"/>
  <cols>
    <col min="1" max="1" width="35.42578125" style="304" customWidth="1"/>
    <col min="2" max="2" width="20.85546875" style="130" customWidth="1"/>
    <col min="3" max="3" width="16.28515625" style="130" customWidth="1"/>
    <col min="4" max="4" width="26.42578125" style="305" customWidth="1"/>
    <col min="5" max="5" width="17.7109375" style="305" customWidth="1"/>
    <col min="6" max="16384" width="8.85546875" style="130"/>
  </cols>
  <sheetData>
    <row r="1" spans="1:9" ht="105" customHeight="1">
      <c r="A1" s="586" t="s">
        <v>801</v>
      </c>
      <c r="B1" s="586"/>
      <c r="C1" s="586"/>
      <c r="D1" s="586"/>
      <c r="E1" s="586"/>
      <c r="F1" s="282"/>
      <c r="G1" s="282"/>
      <c r="H1" s="282"/>
      <c r="I1" s="282"/>
    </row>
    <row r="2" spans="1:9">
      <c r="A2" s="283" t="s">
        <v>183</v>
      </c>
      <c r="B2" s="591" t="str">
        <f>'п4 (о достижении)'!C3</f>
        <v xml:space="preserve">АНО ЦСОН «Доброе дело» </v>
      </c>
      <c r="C2" s="591"/>
      <c r="D2" s="591"/>
      <c r="E2" s="591"/>
      <c r="F2" s="282"/>
      <c r="G2" s="282"/>
      <c r="H2" s="282"/>
      <c r="I2" s="282"/>
    </row>
    <row r="3" spans="1:9">
      <c r="A3" s="283" t="s">
        <v>127</v>
      </c>
      <c r="B3" s="282"/>
      <c r="C3" s="282"/>
      <c r="D3" s="284"/>
      <c r="E3" s="284"/>
      <c r="F3" s="282"/>
      <c r="G3" s="282"/>
      <c r="H3" s="282"/>
      <c r="I3" s="282"/>
    </row>
    <row r="4" spans="1:9">
      <c r="A4" s="283" t="s">
        <v>128</v>
      </c>
      <c r="B4" s="282"/>
      <c r="C4" s="282"/>
      <c r="D4" s="284"/>
      <c r="E4" s="284"/>
      <c r="F4" s="282"/>
      <c r="G4" s="282"/>
      <c r="H4" s="282"/>
      <c r="I4" s="282"/>
    </row>
    <row r="5" spans="1:9" ht="30.75" customHeight="1">
      <c r="A5" s="587" t="s">
        <v>236</v>
      </c>
      <c r="B5" s="588" t="s">
        <v>100</v>
      </c>
      <c r="C5" s="589" t="s">
        <v>101</v>
      </c>
      <c r="D5" s="590" t="s">
        <v>102</v>
      </c>
      <c r="E5" s="590"/>
      <c r="F5" s="282"/>
      <c r="G5" s="282"/>
      <c r="H5" s="282"/>
      <c r="I5" s="282"/>
    </row>
    <row r="6" spans="1:9" ht="47.25">
      <c r="A6" s="587"/>
      <c r="B6" s="588"/>
      <c r="C6" s="589"/>
      <c r="D6" s="285" t="s">
        <v>103</v>
      </c>
      <c r="E6" s="285" t="s">
        <v>104</v>
      </c>
      <c r="F6" s="282"/>
      <c r="G6" s="282"/>
      <c r="H6" s="282"/>
      <c r="I6" s="282"/>
    </row>
    <row r="7" spans="1:9" ht="15.75">
      <c r="A7" s="286">
        <v>1</v>
      </c>
      <c r="B7" s="287">
        <v>2</v>
      </c>
      <c r="C7" s="287">
        <v>3</v>
      </c>
      <c r="D7" s="288">
        <v>4</v>
      </c>
      <c r="E7" s="288">
        <v>5</v>
      </c>
      <c r="F7" s="282"/>
      <c r="G7" s="282"/>
      <c r="H7" s="282"/>
      <c r="I7" s="282"/>
    </row>
    <row r="8" spans="1:9" s="50" customFormat="1" ht="31.5">
      <c r="A8" s="289" t="s">
        <v>105</v>
      </c>
      <c r="B8" s="104">
        <v>100</v>
      </c>
      <c r="C8" s="104" t="s">
        <v>106</v>
      </c>
      <c r="D8" s="105">
        <f>SUM(D10:D11)</f>
        <v>0</v>
      </c>
      <c r="E8" s="105">
        <v>0</v>
      </c>
      <c r="F8" s="52"/>
      <c r="G8" s="52"/>
      <c r="H8" s="52"/>
      <c r="I8" s="52"/>
    </row>
    <row r="9" spans="1:9" ht="15.75">
      <c r="A9" s="286" t="s">
        <v>107</v>
      </c>
      <c r="B9" s="290"/>
      <c r="C9" s="589" t="s">
        <v>106</v>
      </c>
      <c r="D9" s="44"/>
      <c r="E9" s="44"/>
      <c r="F9" s="282"/>
      <c r="G9" s="282"/>
      <c r="H9" s="282"/>
      <c r="I9" s="282"/>
    </row>
    <row r="10" spans="1:9" ht="31.5">
      <c r="A10" s="291" t="s">
        <v>108</v>
      </c>
      <c r="B10" s="292">
        <v>110</v>
      </c>
      <c r="C10" s="589"/>
      <c r="D10" s="42">
        <v>0</v>
      </c>
      <c r="E10" s="42">
        <v>0</v>
      </c>
      <c r="F10" s="282"/>
      <c r="G10" s="282"/>
      <c r="H10" s="282"/>
      <c r="I10" s="282"/>
    </row>
    <row r="11" spans="1:9" ht="31.5">
      <c r="A11" s="291" t="s">
        <v>109</v>
      </c>
      <c r="B11" s="287">
        <v>120</v>
      </c>
      <c r="C11" s="41"/>
      <c r="D11" s="42">
        <v>0</v>
      </c>
      <c r="E11" s="42">
        <v>0</v>
      </c>
      <c r="F11" s="282"/>
      <c r="G11" s="282"/>
      <c r="H11" s="282"/>
      <c r="I11" s="282"/>
    </row>
    <row r="12" spans="1:9" s="50" customFormat="1" ht="15.75">
      <c r="A12" s="289" t="s">
        <v>110</v>
      </c>
      <c r="B12" s="104">
        <v>200</v>
      </c>
      <c r="C12" s="104" t="s">
        <v>106</v>
      </c>
      <c r="D12" s="105">
        <f>SUM(D14:D15)</f>
        <v>0</v>
      </c>
      <c r="E12" s="105">
        <f>SUM(E14:E15)</f>
        <v>0</v>
      </c>
      <c r="F12" s="52"/>
      <c r="G12" s="52"/>
      <c r="H12" s="52"/>
      <c r="I12" s="52"/>
    </row>
    <row r="13" spans="1:9" ht="15.75">
      <c r="A13" s="286" t="s">
        <v>107</v>
      </c>
      <c r="C13" s="589" t="s">
        <v>106</v>
      </c>
      <c r="D13" s="44"/>
      <c r="E13" s="44"/>
      <c r="F13" s="282"/>
      <c r="G13" s="282"/>
      <c r="H13" s="282"/>
      <c r="I13" s="282"/>
    </row>
    <row r="14" spans="1:9" ht="31.5">
      <c r="A14" s="291" t="s">
        <v>111</v>
      </c>
      <c r="B14" s="292">
        <v>210</v>
      </c>
      <c r="C14" s="589"/>
      <c r="D14" s="42"/>
      <c r="E14" s="42"/>
      <c r="F14" s="282"/>
      <c r="G14" s="282"/>
      <c r="H14" s="282"/>
      <c r="I14" s="282"/>
    </row>
    <row r="15" spans="1:9" ht="30.6" customHeight="1">
      <c r="A15" s="291" t="s">
        <v>112</v>
      </c>
      <c r="B15" s="287">
        <v>220</v>
      </c>
      <c r="C15" s="287" t="s">
        <v>106</v>
      </c>
      <c r="D15" s="42"/>
      <c r="E15" s="42"/>
      <c r="F15" s="282"/>
      <c r="G15" s="282"/>
      <c r="H15" s="282"/>
      <c r="I15" s="282"/>
    </row>
    <row r="16" spans="1:9" s="50" customFormat="1" ht="15.75">
      <c r="A16" s="289" t="s">
        <v>113</v>
      </c>
      <c r="B16" s="104">
        <v>300</v>
      </c>
      <c r="C16" s="106"/>
      <c r="D16" s="105">
        <f>SUM(D18,D26,D37,D43,D48,D53,D58,D63,D69,D75)</f>
        <v>0</v>
      </c>
      <c r="E16" s="105">
        <f>SUM(E18,E26,E37,E43,E48,E53,E58,E63,E69,E75)</f>
        <v>0</v>
      </c>
      <c r="F16" s="52"/>
      <c r="G16" s="52"/>
      <c r="H16" s="52"/>
      <c r="I16" s="52"/>
    </row>
    <row r="17" spans="1:9" ht="15.75">
      <c r="A17" s="291" t="s">
        <v>107</v>
      </c>
      <c r="C17" s="38"/>
      <c r="D17" s="42"/>
      <c r="E17" s="42"/>
      <c r="F17" s="282"/>
      <c r="G17" s="282"/>
      <c r="H17" s="282"/>
      <c r="I17" s="282"/>
    </row>
    <row r="18" spans="1:9" s="50" customFormat="1" ht="15.75">
      <c r="A18" s="294" t="s">
        <v>114</v>
      </c>
      <c r="B18" s="107">
        <v>310</v>
      </c>
      <c r="C18" s="107">
        <v>100</v>
      </c>
      <c r="D18" s="105">
        <f>SUM(D20:D25)</f>
        <v>0</v>
      </c>
      <c r="E18" s="105">
        <f>SUM(E20:E25)</f>
        <v>0</v>
      </c>
      <c r="F18" s="52"/>
      <c r="G18" s="52"/>
      <c r="H18" s="52"/>
      <c r="I18" s="52"/>
    </row>
    <row r="19" spans="1:9" ht="15.75">
      <c r="A19" s="286" t="s">
        <v>115</v>
      </c>
      <c r="B19" s="293"/>
      <c r="C19" s="41"/>
      <c r="D19" s="42"/>
      <c r="E19" s="42"/>
      <c r="F19" s="282"/>
      <c r="G19" s="282"/>
      <c r="H19" s="282"/>
      <c r="I19" s="282"/>
    </row>
    <row r="20" spans="1:9" ht="31.5">
      <c r="A20" s="295" t="s">
        <v>415</v>
      </c>
      <c r="B20" s="293"/>
      <c r="C20" s="41"/>
      <c r="D20" s="42"/>
      <c r="E20" s="42"/>
      <c r="F20" s="282"/>
      <c r="G20" s="282"/>
      <c r="H20" s="282"/>
      <c r="I20" s="282"/>
    </row>
    <row r="21" spans="1:9" ht="32.25" customHeight="1">
      <c r="A21" s="295" t="s">
        <v>202</v>
      </c>
      <c r="B21" s="293"/>
      <c r="C21" s="41"/>
      <c r="D21" s="42"/>
      <c r="E21" s="42"/>
      <c r="F21" s="282"/>
      <c r="G21" s="282"/>
      <c r="H21" s="282"/>
      <c r="I21" s="282"/>
    </row>
    <row r="22" spans="1:9" ht="31.5">
      <c r="A22" s="295" t="s">
        <v>416</v>
      </c>
      <c r="B22" s="293"/>
      <c r="C22" s="41"/>
      <c r="D22" s="42"/>
      <c r="E22" s="42"/>
      <c r="F22" s="282"/>
      <c r="G22" s="282"/>
      <c r="H22" s="282"/>
      <c r="I22" s="282"/>
    </row>
    <row r="23" spans="1:9" ht="30.75" customHeight="1">
      <c r="A23" s="295" t="s">
        <v>34</v>
      </c>
      <c r="B23" s="293"/>
      <c r="C23" s="41"/>
      <c r="D23" s="42"/>
      <c r="E23" s="42"/>
      <c r="F23" s="282"/>
      <c r="G23" s="282"/>
      <c r="H23" s="282"/>
      <c r="I23" s="282"/>
    </row>
    <row r="24" spans="1:9" ht="15.75" customHeight="1">
      <c r="A24" s="295" t="s">
        <v>425</v>
      </c>
      <c r="B24" s="293"/>
      <c r="C24" s="41"/>
      <c r="D24" s="42"/>
      <c r="E24" s="42"/>
      <c r="F24" s="282"/>
      <c r="G24" s="282"/>
      <c r="H24" s="282"/>
      <c r="I24" s="282"/>
    </row>
    <row r="25" spans="1:9" ht="36.75" customHeight="1">
      <c r="A25" s="295" t="s">
        <v>34</v>
      </c>
      <c r="B25" s="293"/>
      <c r="C25" s="41"/>
      <c r="D25" s="42"/>
      <c r="E25" s="42"/>
      <c r="F25" s="282"/>
      <c r="G25" s="282"/>
      <c r="H25" s="282"/>
      <c r="I25" s="282"/>
    </row>
    <row r="26" spans="1:9" s="50" customFormat="1" ht="15.75">
      <c r="A26" s="294" t="s">
        <v>116</v>
      </c>
      <c r="B26" s="104">
        <v>320</v>
      </c>
      <c r="C26" s="104">
        <v>200</v>
      </c>
      <c r="D26" s="105">
        <f>SUM(D28:D36)</f>
        <v>0</v>
      </c>
      <c r="E26" s="105">
        <f>SUM(E28:E36)</f>
        <v>0</v>
      </c>
      <c r="F26" s="52"/>
      <c r="G26" s="52"/>
      <c r="H26" s="52"/>
      <c r="I26" s="52"/>
    </row>
    <row r="27" spans="1:9" ht="15.75">
      <c r="A27" s="286" t="s">
        <v>115</v>
      </c>
      <c r="B27" s="293"/>
      <c r="C27" s="41"/>
      <c r="D27" s="42"/>
      <c r="E27" s="42"/>
      <c r="F27" s="282"/>
      <c r="G27" s="282"/>
      <c r="H27" s="282"/>
      <c r="I27" s="282"/>
    </row>
    <row r="28" spans="1:9" ht="15.75">
      <c r="A28" s="286" t="s">
        <v>206</v>
      </c>
      <c r="B28" s="293"/>
      <c r="C28" s="41"/>
      <c r="D28" s="42"/>
      <c r="E28" s="42"/>
      <c r="F28" s="282"/>
      <c r="G28" s="282"/>
      <c r="H28" s="282"/>
      <c r="I28" s="282"/>
    </row>
    <row r="29" spans="1:9" ht="15.75">
      <c r="A29" s="286" t="s">
        <v>210</v>
      </c>
      <c r="B29" s="293"/>
      <c r="C29" s="41"/>
      <c r="D29" s="42"/>
      <c r="E29" s="42"/>
      <c r="F29" s="282"/>
      <c r="G29" s="282"/>
      <c r="H29" s="282"/>
      <c r="I29" s="282"/>
    </row>
    <row r="30" spans="1:9" ht="31.5">
      <c r="A30" s="328" t="s">
        <v>212</v>
      </c>
      <c r="B30" s="41"/>
      <c r="C30" s="41"/>
      <c r="D30" s="42"/>
      <c r="E30" s="42"/>
      <c r="F30" s="282"/>
      <c r="G30" s="282"/>
      <c r="H30" s="282"/>
      <c r="I30" s="282"/>
    </row>
    <row r="31" spans="1:9" ht="15.75">
      <c r="A31" s="328" t="s">
        <v>228</v>
      </c>
      <c r="B31" s="41"/>
      <c r="C31" s="41"/>
      <c r="D31" s="42"/>
      <c r="E31" s="42"/>
      <c r="F31" s="282"/>
      <c r="G31" s="282"/>
      <c r="H31" s="282"/>
      <c r="I31" s="282"/>
    </row>
    <row r="32" spans="1:9" ht="15.75">
      <c r="A32" s="327"/>
      <c r="B32" s="41"/>
      <c r="C32" s="41"/>
      <c r="D32" s="42"/>
      <c r="E32" s="42"/>
      <c r="F32" s="282"/>
      <c r="G32" s="282"/>
      <c r="H32" s="282"/>
      <c r="I32" s="282"/>
    </row>
    <row r="33" spans="1:9" ht="15.75">
      <c r="A33" s="327"/>
      <c r="B33" s="41"/>
      <c r="C33" s="41"/>
      <c r="D33" s="42"/>
      <c r="E33" s="42"/>
      <c r="F33" s="282"/>
      <c r="G33" s="282"/>
      <c r="H33" s="282"/>
      <c r="I33" s="282"/>
    </row>
    <row r="34" spans="1:9" ht="15.75">
      <c r="A34" s="327"/>
      <c r="B34" s="41"/>
      <c r="C34" s="41"/>
      <c r="D34" s="42"/>
      <c r="E34" s="42"/>
      <c r="F34" s="282"/>
      <c r="G34" s="282"/>
      <c r="H34" s="282"/>
      <c r="I34" s="282"/>
    </row>
    <row r="35" spans="1:9" ht="15.75">
      <c r="A35" s="327"/>
      <c r="B35" s="41"/>
      <c r="C35" s="41"/>
      <c r="D35" s="42"/>
      <c r="E35" s="42"/>
      <c r="F35" s="282"/>
      <c r="G35" s="282"/>
      <c r="H35" s="282"/>
      <c r="I35" s="282"/>
    </row>
    <row r="36" spans="1:9" ht="15.75">
      <c r="A36" s="327"/>
      <c r="B36" s="41"/>
      <c r="C36" s="41"/>
      <c r="D36" s="42"/>
      <c r="E36" s="42"/>
      <c r="F36" s="282"/>
      <c r="G36" s="282"/>
      <c r="H36" s="282"/>
      <c r="I36" s="282"/>
    </row>
    <row r="37" spans="1:9" s="50" customFormat="1" ht="63">
      <c r="A37" s="294" t="s">
        <v>117</v>
      </c>
      <c r="B37" s="104">
        <v>330</v>
      </c>
      <c r="C37" s="104">
        <v>300</v>
      </c>
      <c r="D37" s="105">
        <f>SUM(D39:D42)</f>
        <v>0</v>
      </c>
      <c r="E37" s="105">
        <f>SUM(E39:E42)</f>
        <v>0</v>
      </c>
      <c r="F37" s="52"/>
      <c r="G37" s="52"/>
      <c r="H37" s="52"/>
      <c r="I37" s="52"/>
    </row>
    <row r="38" spans="1:9" ht="15.75">
      <c r="A38" s="327" t="s">
        <v>115</v>
      </c>
      <c r="B38" s="41"/>
      <c r="C38" s="41"/>
      <c r="D38" s="42"/>
      <c r="E38" s="42"/>
      <c r="F38" s="282"/>
      <c r="G38" s="282"/>
      <c r="H38" s="282"/>
      <c r="I38" s="282"/>
    </row>
    <row r="39" spans="1:9" ht="15.75">
      <c r="A39" s="327"/>
      <c r="B39" s="41"/>
      <c r="C39" s="41"/>
      <c r="D39" s="42"/>
      <c r="E39" s="42"/>
      <c r="F39" s="282"/>
      <c r="G39" s="282"/>
      <c r="H39" s="282"/>
      <c r="I39" s="282"/>
    </row>
    <row r="40" spans="1:9" ht="15.75">
      <c r="A40" s="327"/>
      <c r="B40" s="41"/>
      <c r="C40" s="41"/>
      <c r="D40" s="42"/>
      <c r="E40" s="42"/>
      <c r="F40" s="282"/>
      <c r="G40" s="282"/>
      <c r="H40" s="282"/>
      <c r="I40" s="282"/>
    </row>
    <row r="41" spans="1:9" ht="15.75">
      <c r="A41" s="327"/>
      <c r="B41" s="41"/>
      <c r="C41" s="41"/>
      <c r="D41" s="42"/>
      <c r="E41" s="42"/>
      <c r="F41" s="282"/>
      <c r="G41" s="282"/>
      <c r="H41" s="282"/>
      <c r="I41" s="282"/>
    </row>
    <row r="42" spans="1:9" ht="15.75">
      <c r="A42" s="327"/>
      <c r="B42" s="41"/>
      <c r="C42" s="41"/>
      <c r="D42" s="42"/>
      <c r="E42" s="42"/>
      <c r="F42" s="282"/>
      <c r="G42" s="282"/>
      <c r="H42" s="282"/>
      <c r="I42" s="282"/>
    </row>
    <row r="43" spans="1:9" s="50" customFormat="1" ht="173.25">
      <c r="A43" s="294" t="s">
        <v>118</v>
      </c>
      <c r="B43" s="104">
        <v>340</v>
      </c>
      <c r="C43" s="104">
        <v>420</v>
      </c>
      <c r="D43" s="105">
        <f>SUM(D45:D47)</f>
        <v>0</v>
      </c>
      <c r="E43" s="105">
        <f>SUM(E45:E47)</f>
        <v>0</v>
      </c>
      <c r="F43" s="52"/>
      <c r="G43" s="52"/>
      <c r="H43" s="52"/>
      <c r="I43" s="52"/>
    </row>
    <row r="44" spans="1:9" ht="15.75">
      <c r="A44" s="286" t="s">
        <v>115</v>
      </c>
      <c r="B44" s="293"/>
      <c r="C44" s="41"/>
      <c r="D44" s="42"/>
      <c r="E44" s="42"/>
      <c r="F44" s="282"/>
      <c r="G44" s="282"/>
      <c r="H44" s="282"/>
      <c r="I44" s="282"/>
    </row>
    <row r="45" spans="1:9" ht="15.75">
      <c r="A45" s="327"/>
      <c r="B45" s="41"/>
      <c r="C45" s="41"/>
      <c r="D45" s="42"/>
      <c r="E45" s="42"/>
      <c r="F45" s="282"/>
      <c r="G45" s="282"/>
      <c r="H45" s="282"/>
      <c r="I45" s="282"/>
    </row>
    <row r="46" spans="1:9" ht="15.75">
      <c r="A46" s="327"/>
      <c r="B46" s="41"/>
      <c r="C46" s="41"/>
      <c r="D46" s="42"/>
      <c r="E46" s="42"/>
      <c r="F46" s="282"/>
      <c r="G46" s="282"/>
      <c r="H46" s="282"/>
      <c r="I46" s="282"/>
    </row>
    <row r="47" spans="1:9" ht="15.75">
      <c r="A47" s="327"/>
      <c r="B47" s="41"/>
      <c r="C47" s="41"/>
      <c r="D47" s="42"/>
      <c r="E47" s="42"/>
      <c r="F47" s="282"/>
      <c r="G47" s="282"/>
      <c r="H47" s="282"/>
      <c r="I47" s="282"/>
    </row>
    <row r="48" spans="1:9" s="50" customFormat="1" ht="15.75">
      <c r="A48" s="294" t="s">
        <v>119</v>
      </c>
      <c r="B48" s="104">
        <v>350</v>
      </c>
      <c r="C48" s="104">
        <v>610</v>
      </c>
      <c r="D48" s="105">
        <f>SUM(D50:D52)</f>
        <v>0</v>
      </c>
      <c r="E48" s="105">
        <f>SUM(E50:E52)</f>
        <v>0</v>
      </c>
      <c r="F48" s="52"/>
      <c r="G48" s="52"/>
      <c r="H48" s="52"/>
      <c r="I48" s="52"/>
    </row>
    <row r="49" spans="1:9" ht="15.75">
      <c r="A49" s="286" t="s">
        <v>115</v>
      </c>
      <c r="B49" s="293"/>
      <c r="C49" s="41"/>
      <c r="D49" s="42"/>
      <c r="E49" s="42"/>
      <c r="F49" s="282"/>
      <c r="G49" s="282"/>
      <c r="H49" s="282"/>
      <c r="I49" s="282"/>
    </row>
    <row r="50" spans="1:9" ht="15.75">
      <c r="A50" s="327"/>
      <c r="B50" s="41"/>
      <c r="C50" s="41"/>
      <c r="D50" s="42"/>
      <c r="E50" s="42"/>
      <c r="F50" s="282"/>
      <c r="G50" s="282"/>
      <c r="H50" s="282"/>
      <c r="I50" s="282"/>
    </row>
    <row r="51" spans="1:9" ht="15.75">
      <c r="A51" s="327"/>
      <c r="B51" s="41"/>
      <c r="C51" s="41"/>
      <c r="D51" s="42"/>
      <c r="E51" s="42"/>
      <c r="F51" s="282"/>
      <c r="G51" s="282"/>
      <c r="H51" s="282"/>
      <c r="I51" s="282"/>
    </row>
    <row r="52" spans="1:9" ht="15.75">
      <c r="A52" s="327"/>
      <c r="B52" s="41"/>
      <c r="C52" s="41"/>
      <c r="D52" s="42"/>
      <c r="E52" s="42"/>
      <c r="F52" s="282"/>
      <c r="G52" s="282"/>
      <c r="H52" s="282"/>
      <c r="I52" s="282"/>
    </row>
    <row r="53" spans="1:9" s="50" customFormat="1" ht="126">
      <c r="A53" s="296" t="s">
        <v>475</v>
      </c>
      <c r="B53" s="104">
        <v>360</v>
      </c>
      <c r="C53" s="104">
        <v>620</v>
      </c>
      <c r="D53" s="105">
        <f>SUM(D55:D57)</f>
        <v>0</v>
      </c>
      <c r="E53" s="105">
        <f>SUM(E55:E57)</f>
        <v>0</v>
      </c>
      <c r="F53" s="52"/>
      <c r="G53" s="52"/>
      <c r="H53" s="52"/>
      <c r="I53" s="52"/>
    </row>
    <row r="54" spans="1:9" ht="15.75">
      <c r="A54" s="286" t="s">
        <v>115</v>
      </c>
      <c r="B54" s="293"/>
      <c r="C54" s="41"/>
      <c r="D54" s="42"/>
      <c r="E54" s="42"/>
      <c r="F54" s="282"/>
      <c r="G54" s="282"/>
      <c r="H54" s="282"/>
      <c r="I54" s="282"/>
    </row>
    <row r="55" spans="1:9" ht="15.75">
      <c r="A55" s="327"/>
      <c r="B55" s="41"/>
      <c r="C55" s="41"/>
      <c r="D55" s="42"/>
      <c r="E55" s="42"/>
      <c r="F55" s="282"/>
      <c r="G55" s="282"/>
      <c r="H55" s="282"/>
      <c r="I55" s="282"/>
    </row>
    <row r="56" spans="1:9" ht="15.75">
      <c r="A56" s="327"/>
      <c r="B56" s="41"/>
      <c r="C56" s="41"/>
      <c r="D56" s="42"/>
      <c r="E56" s="42"/>
      <c r="F56" s="282"/>
      <c r="G56" s="282"/>
      <c r="H56" s="282"/>
      <c r="I56" s="282"/>
    </row>
    <row r="57" spans="1:9" ht="15.75">
      <c r="A57" s="327"/>
      <c r="B57" s="41"/>
      <c r="C57" s="41"/>
      <c r="D57" s="42"/>
      <c r="E57" s="42"/>
      <c r="F57" s="282"/>
      <c r="G57" s="282"/>
      <c r="H57" s="282"/>
      <c r="I57" s="282"/>
    </row>
    <row r="58" spans="1:9" s="50" customFormat="1" ht="63">
      <c r="A58" s="294" t="s">
        <v>120</v>
      </c>
      <c r="B58" s="104">
        <v>370</v>
      </c>
      <c r="C58" s="104">
        <v>810</v>
      </c>
      <c r="D58" s="105">
        <f>SUM(D60:D62)</f>
        <v>0</v>
      </c>
      <c r="E58" s="105">
        <f>SUM(E60:E62)</f>
        <v>0</v>
      </c>
      <c r="F58" s="52"/>
      <c r="G58" s="52"/>
      <c r="H58" s="52"/>
      <c r="I58" s="52"/>
    </row>
    <row r="59" spans="1:9" ht="15.75">
      <c r="A59" s="327" t="s">
        <v>115</v>
      </c>
      <c r="B59" s="41"/>
      <c r="C59" s="41"/>
      <c r="D59" s="42"/>
      <c r="E59" s="42"/>
      <c r="F59" s="282"/>
      <c r="G59" s="282"/>
      <c r="H59" s="282"/>
      <c r="I59" s="282"/>
    </row>
    <row r="60" spans="1:9" ht="15.75">
      <c r="A60" s="327"/>
      <c r="B60" s="41"/>
      <c r="C60" s="41"/>
      <c r="D60" s="42"/>
      <c r="E60" s="42"/>
      <c r="F60" s="282"/>
      <c r="G60" s="282"/>
      <c r="H60" s="282"/>
      <c r="I60" s="282"/>
    </row>
    <row r="61" spans="1:9" ht="15.75">
      <c r="A61" s="327"/>
      <c r="B61" s="41"/>
      <c r="C61" s="41"/>
      <c r="D61" s="42"/>
      <c r="E61" s="42"/>
      <c r="F61" s="282"/>
      <c r="G61" s="282"/>
      <c r="H61" s="282"/>
      <c r="I61" s="282"/>
    </row>
    <row r="62" spans="1:9" ht="15.75">
      <c r="A62" s="327"/>
      <c r="B62" s="41"/>
      <c r="C62" s="41"/>
      <c r="D62" s="42"/>
      <c r="E62" s="42"/>
      <c r="F62" s="282"/>
      <c r="G62" s="282"/>
      <c r="H62" s="282"/>
      <c r="I62" s="282"/>
    </row>
    <row r="63" spans="1:9" s="50" customFormat="1" ht="15.75">
      <c r="A63" s="294" t="s">
        <v>121</v>
      </c>
      <c r="B63" s="104">
        <v>380</v>
      </c>
      <c r="C63" s="104">
        <v>820</v>
      </c>
      <c r="D63" s="105">
        <f>SUM(D65:D68)</f>
        <v>0</v>
      </c>
      <c r="E63" s="105">
        <f>SUM(E65:E68)</f>
        <v>0</v>
      </c>
      <c r="F63" s="52"/>
      <c r="G63" s="52"/>
      <c r="H63" s="52"/>
      <c r="I63" s="52"/>
    </row>
    <row r="64" spans="1:9" ht="15.75">
      <c r="A64" s="286" t="s">
        <v>115</v>
      </c>
      <c r="B64" s="293"/>
      <c r="C64" s="41"/>
      <c r="D64" s="42"/>
      <c r="E64" s="42"/>
      <c r="F64" s="282"/>
      <c r="G64" s="282"/>
      <c r="H64" s="282"/>
      <c r="I64" s="282"/>
    </row>
    <row r="65" spans="1:9" ht="15.75">
      <c r="A65" s="327"/>
      <c r="B65" s="41"/>
      <c r="C65" s="41"/>
      <c r="D65" s="42"/>
      <c r="E65" s="42"/>
      <c r="F65" s="282"/>
      <c r="G65" s="282"/>
      <c r="H65" s="282"/>
      <c r="I65" s="282"/>
    </row>
    <row r="66" spans="1:9" ht="15.75">
      <c r="A66" s="327"/>
      <c r="B66" s="41"/>
      <c r="C66" s="41"/>
      <c r="D66" s="42"/>
      <c r="E66" s="42"/>
      <c r="F66" s="282"/>
      <c r="G66" s="282"/>
      <c r="H66" s="282"/>
      <c r="I66" s="282"/>
    </row>
    <row r="67" spans="1:9" ht="15.75">
      <c r="A67" s="327"/>
      <c r="B67" s="41"/>
      <c r="C67" s="41"/>
      <c r="D67" s="42"/>
      <c r="E67" s="42"/>
      <c r="F67" s="282"/>
      <c r="G67" s="282"/>
      <c r="H67" s="282"/>
      <c r="I67" s="282"/>
    </row>
    <row r="68" spans="1:9" ht="15.75">
      <c r="A68" s="327"/>
      <c r="B68" s="41"/>
      <c r="C68" s="41"/>
      <c r="D68" s="42"/>
      <c r="E68" s="42"/>
      <c r="F68" s="282"/>
      <c r="G68" s="282"/>
      <c r="H68" s="282"/>
      <c r="I68" s="282"/>
    </row>
    <row r="69" spans="1:9" s="50" customFormat="1" ht="31.5">
      <c r="A69" s="294" t="s">
        <v>122</v>
      </c>
      <c r="B69" s="104">
        <v>390</v>
      </c>
      <c r="C69" s="106"/>
      <c r="D69" s="105">
        <f>SUM(D71:D74)</f>
        <v>0</v>
      </c>
      <c r="E69" s="105">
        <f>SUM(E71:E74)</f>
        <v>0</v>
      </c>
      <c r="F69" s="52"/>
      <c r="G69" s="52"/>
      <c r="H69" s="52"/>
      <c r="I69" s="52"/>
    </row>
    <row r="70" spans="1:9" ht="15.75">
      <c r="A70" s="327" t="s">
        <v>115</v>
      </c>
      <c r="B70" s="41"/>
      <c r="C70" s="41"/>
      <c r="D70" s="42"/>
      <c r="E70" s="42"/>
      <c r="F70" s="282"/>
      <c r="G70" s="282"/>
      <c r="H70" s="282"/>
      <c r="I70" s="282"/>
    </row>
    <row r="71" spans="1:9" ht="15.75">
      <c r="A71" s="327"/>
      <c r="B71" s="41"/>
      <c r="C71" s="41"/>
      <c r="D71" s="42"/>
      <c r="E71" s="42"/>
      <c r="F71" s="282"/>
      <c r="G71" s="282"/>
      <c r="H71" s="282"/>
      <c r="I71" s="282"/>
    </row>
    <row r="72" spans="1:9" ht="15.75">
      <c r="A72" s="327"/>
      <c r="B72" s="41"/>
      <c r="C72" s="41"/>
      <c r="D72" s="42"/>
      <c r="E72" s="42"/>
      <c r="F72" s="282"/>
      <c r="G72" s="282"/>
      <c r="H72" s="282"/>
      <c r="I72" s="282"/>
    </row>
    <row r="73" spans="1:9" ht="15.75">
      <c r="A73" s="327"/>
      <c r="B73" s="41"/>
      <c r="C73" s="41"/>
      <c r="D73" s="42"/>
      <c r="E73" s="42"/>
      <c r="F73" s="282"/>
      <c r="G73" s="282"/>
      <c r="H73" s="282"/>
      <c r="I73" s="282"/>
    </row>
    <row r="74" spans="1:9" ht="15.75">
      <c r="A74" s="327"/>
      <c r="B74" s="41"/>
      <c r="C74" s="41"/>
      <c r="D74" s="42"/>
      <c r="E74" s="42"/>
      <c r="F74" s="282"/>
      <c r="G74" s="282"/>
      <c r="H74" s="282"/>
      <c r="I74" s="282"/>
    </row>
    <row r="75" spans="1:9" s="50" customFormat="1" ht="31.5">
      <c r="A75" s="297" t="s">
        <v>474</v>
      </c>
      <c r="B75" s="104">
        <v>400</v>
      </c>
      <c r="C75" s="104" t="s">
        <v>106</v>
      </c>
      <c r="D75" s="105">
        <f>SUM(D77:D78)</f>
        <v>0</v>
      </c>
      <c r="E75" s="105">
        <f>SUM(E77:E78)</f>
        <v>0</v>
      </c>
      <c r="F75" s="52"/>
      <c r="G75" s="52"/>
      <c r="H75" s="52"/>
      <c r="I75" s="52"/>
    </row>
    <row r="76" spans="1:9" ht="15.75">
      <c r="A76" s="291" t="s">
        <v>107</v>
      </c>
      <c r="C76" s="589" t="s">
        <v>106</v>
      </c>
      <c r="D76" s="44"/>
      <c r="E76" s="44"/>
      <c r="F76" s="282"/>
      <c r="G76" s="282"/>
      <c r="H76" s="282"/>
      <c r="I76" s="282"/>
    </row>
    <row r="77" spans="1:9" ht="31.5">
      <c r="A77" s="298" t="s">
        <v>473</v>
      </c>
      <c r="B77" s="287">
        <v>410</v>
      </c>
      <c r="C77" s="589"/>
      <c r="D77" s="43"/>
      <c r="E77" s="43"/>
      <c r="F77" s="282"/>
      <c r="G77" s="282"/>
      <c r="H77" s="282"/>
      <c r="I77" s="282"/>
    </row>
    <row r="78" spans="1:9" ht="31.5">
      <c r="A78" s="291" t="s">
        <v>123</v>
      </c>
      <c r="B78" s="287">
        <v>420</v>
      </c>
      <c r="C78" s="287" t="s">
        <v>106</v>
      </c>
      <c r="D78" s="42"/>
      <c r="E78" s="42"/>
      <c r="F78" s="282"/>
      <c r="G78" s="282"/>
      <c r="H78" s="282"/>
      <c r="I78" s="282"/>
    </row>
    <row r="79" spans="1:9" s="50" customFormat="1" ht="31.5">
      <c r="A79" s="289" t="s">
        <v>124</v>
      </c>
      <c r="B79" s="104">
        <v>500</v>
      </c>
      <c r="C79" s="104" t="s">
        <v>106</v>
      </c>
      <c r="D79" s="105">
        <f>D8+D12-D16</f>
        <v>0</v>
      </c>
      <c r="E79" s="105">
        <f>E8+E12-E16</f>
        <v>0</v>
      </c>
      <c r="F79" s="52"/>
      <c r="G79" s="52"/>
      <c r="H79" s="52"/>
      <c r="I79" s="52"/>
    </row>
    <row r="80" spans="1:9" ht="15.75">
      <c r="A80" s="291" t="s">
        <v>107</v>
      </c>
      <c r="C80" s="589" t="s">
        <v>106</v>
      </c>
      <c r="D80" s="44"/>
      <c r="E80" s="44"/>
      <c r="F80" s="282"/>
      <c r="G80" s="282"/>
      <c r="H80" s="282"/>
      <c r="I80" s="282"/>
    </row>
    <row r="81" spans="1:9" ht="31.5">
      <c r="A81" s="291" t="s">
        <v>125</v>
      </c>
      <c r="B81" s="292">
        <v>510</v>
      </c>
      <c r="C81" s="589"/>
      <c r="D81" s="42"/>
      <c r="E81" s="42"/>
      <c r="F81" s="282"/>
      <c r="G81" s="282"/>
      <c r="H81" s="282"/>
      <c r="I81" s="282"/>
    </row>
    <row r="82" spans="1:9" ht="15.75">
      <c r="A82" s="291" t="s">
        <v>126</v>
      </c>
      <c r="B82" s="287">
        <v>520</v>
      </c>
      <c r="C82" s="287" t="s">
        <v>106</v>
      </c>
      <c r="D82" s="42"/>
      <c r="E82" s="42"/>
      <c r="F82" s="282"/>
      <c r="G82" s="282"/>
      <c r="H82" s="282"/>
      <c r="I82" s="282"/>
    </row>
    <row r="83" spans="1:9">
      <c r="A83" s="283"/>
      <c r="B83" s="282"/>
      <c r="C83" s="282"/>
      <c r="D83" s="284"/>
      <c r="E83" s="284"/>
      <c r="F83" s="282"/>
      <c r="G83" s="282"/>
      <c r="H83" s="282"/>
      <c r="I83" s="282"/>
    </row>
    <row r="84" spans="1:9">
      <c r="A84" s="592" t="s">
        <v>256</v>
      </c>
      <c r="B84" s="592"/>
      <c r="C84" s="592"/>
      <c r="D84" s="592"/>
      <c r="E84" s="592"/>
      <c r="F84" s="592"/>
      <c r="G84" s="592"/>
      <c r="H84" s="592"/>
      <c r="I84" s="592"/>
    </row>
    <row r="85" spans="1:9">
      <c r="A85" s="299"/>
      <c r="B85" s="282"/>
      <c r="C85" s="282"/>
      <c r="D85" s="284"/>
      <c r="E85" s="284"/>
      <c r="F85" s="282"/>
      <c r="G85" s="282"/>
      <c r="H85" s="282"/>
      <c r="I85" s="282"/>
    </row>
    <row r="86" spans="1:9">
      <c r="A86" s="592" t="s">
        <v>257</v>
      </c>
      <c r="B86" s="592"/>
      <c r="C86" s="592"/>
      <c r="D86" s="592"/>
      <c r="E86" s="592"/>
      <c r="F86" s="592"/>
      <c r="G86" s="592"/>
      <c r="H86" s="592"/>
      <c r="I86" s="592"/>
    </row>
    <row r="87" spans="1:9">
      <c r="A87" s="299"/>
      <c r="B87" s="282"/>
      <c r="C87" s="282"/>
      <c r="D87" s="284"/>
      <c r="E87" s="284"/>
      <c r="F87" s="282"/>
      <c r="G87" s="282"/>
      <c r="H87" s="282"/>
      <c r="I87" s="282"/>
    </row>
    <row r="88" spans="1:9">
      <c r="A88" s="299"/>
      <c r="B88" s="282"/>
      <c r="C88" s="282"/>
      <c r="D88" s="103"/>
      <c r="E88" s="103"/>
      <c r="F88" s="282"/>
      <c r="G88" s="282"/>
      <c r="H88" s="282"/>
      <c r="I88" s="282"/>
    </row>
    <row r="89" spans="1:9" ht="19.5">
      <c r="A89" s="300" t="s">
        <v>226</v>
      </c>
      <c r="B89" s="301"/>
      <c r="C89" s="301"/>
      <c r="D89" s="314" t="str">
        <f>'о расходовании субсидии'!D38</f>
        <v>/Габдрахманова Е.Б./</v>
      </c>
      <c r="E89" s="338"/>
      <c r="F89" s="282"/>
      <c r="G89" s="282" t="s">
        <v>230</v>
      </c>
      <c r="H89" s="282"/>
      <c r="I89" s="282"/>
    </row>
    <row r="90" spans="1:9" ht="19.5">
      <c r="A90" s="300"/>
      <c r="B90" s="302"/>
      <c r="C90" s="302"/>
      <c r="D90" s="315" t="s">
        <v>19</v>
      </c>
      <c r="E90" s="339"/>
      <c r="F90" s="282"/>
      <c r="G90" s="282"/>
      <c r="H90" s="282"/>
      <c r="I90" s="282"/>
    </row>
    <row r="91" spans="1:9" ht="19.5">
      <c r="A91" s="300"/>
      <c r="B91" s="302"/>
      <c r="C91" s="302"/>
      <c r="D91" s="316"/>
      <c r="E91" s="340"/>
      <c r="F91" s="282"/>
      <c r="G91" s="282"/>
      <c r="H91" s="282"/>
      <c r="I91" s="282"/>
    </row>
    <row r="92" spans="1:9" ht="19.5">
      <c r="A92" s="300" t="s">
        <v>258</v>
      </c>
      <c r="B92" s="301"/>
      <c r="C92" s="301"/>
      <c r="D92" s="314" t="str">
        <f>'о расходовании субсидии'!D41</f>
        <v>/Арсланова О.Ю. /</v>
      </c>
      <c r="E92" s="338"/>
      <c r="F92" s="282"/>
      <c r="G92" s="282"/>
      <c r="H92" s="282"/>
      <c r="I92" s="282"/>
    </row>
    <row r="93" spans="1:9">
      <c r="A93" s="283"/>
      <c r="B93" s="282"/>
      <c r="C93" s="282"/>
      <c r="D93" s="303" t="s">
        <v>19</v>
      </c>
      <c r="E93" s="180"/>
      <c r="F93" s="282"/>
      <c r="G93" s="282"/>
      <c r="H93" s="282"/>
      <c r="I93" s="282"/>
    </row>
    <row r="94" spans="1:9">
      <c r="A94" s="283"/>
      <c r="B94" s="282"/>
      <c r="C94" s="282"/>
      <c r="D94" s="284"/>
      <c r="E94" s="180"/>
      <c r="F94" s="174"/>
      <c r="G94" s="282"/>
      <c r="H94" s="282"/>
      <c r="I94" s="282"/>
    </row>
    <row r="95" spans="1:9">
      <c r="A95" s="299"/>
      <c r="B95" s="282"/>
      <c r="C95" s="282"/>
      <c r="D95" s="284"/>
      <c r="E95" s="284"/>
      <c r="F95" s="282"/>
      <c r="G95" s="282"/>
      <c r="H95" s="282"/>
      <c r="I95" s="282"/>
    </row>
    <row r="96" spans="1:9">
      <c r="A96" s="283"/>
      <c r="B96" s="282"/>
      <c r="C96" s="282"/>
      <c r="D96" s="284"/>
      <c r="E96" s="284"/>
      <c r="F96" s="282"/>
      <c r="G96" s="282"/>
      <c r="H96" s="282"/>
      <c r="I96" s="282"/>
    </row>
    <row r="97" spans="1:9">
      <c r="A97" s="283"/>
      <c r="B97" s="282"/>
      <c r="C97" s="282"/>
      <c r="D97" s="284"/>
      <c r="E97" s="284"/>
      <c r="F97" s="282"/>
      <c r="G97" s="282"/>
      <c r="H97" s="282"/>
      <c r="I97" s="282"/>
    </row>
  </sheetData>
  <sheetProtection password="C461" sheet="1" objects="1" scenarios="1" formatCells="0" insertColumns="0" deleteColumns="0" deleteRows="0" selectLockedCells="1"/>
  <mergeCells count="12">
    <mergeCell ref="C13:C14"/>
    <mergeCell ref="C9:C10"/>
    <mergeCell ref="A86:I86"/>
    <mergeCell ref="C76:C77"/>
    <mergeCell ref="A84:I84"/>
    <mergeCell ref="C80:C81"/>
    <mergeCell ref="A1:E1"/>
    <mergeCell ref="A5:A6"/>
    <mergeCell ref="B5:B6"/>
    <mergeCell ref="C5:C6"/>
    <mergeCell ref="D5:E5"/>
    <mergeCell ref="B2:E2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E35"/>
  <sheetViews>
    <sheetView view="pageBreakPreview" zoomScaleSheetLayoutView="100" workbookViewId="0">
      <selection activeCell="E28" sqref="E28"/>
    </sheetView>
  </sheetViews>
  <sheetFormatPr defaultColWidth="8.85546875" defaultRowHeight="15"/>
  <cols>
    <col min="1" max="1" width="8.85546875" style="127"/>
    <col min="2" max="2" width="22" style="127" customWidth="1"/>
    <col min="3" max="3" width="33" style="127" customWidth="1"/>
    <col min="4" max="4" width="34.85546875" style="127" customWidth="1"/>
    <col min="5" max="5" width="39.85546875" style="127" customWidth="1"/>
    <col min="6" max="16384" width="8.85546875" style="127"/>
  </cols>
  <sheetData>
    <row r="1" spans="1:5" ht="18.75">
      <c r="A1" s="415" t="s">
        <v>444</v>
      </c>
      <c r="B1" s="415"/>
      <c r="C1" s="415"/>
      <c r="D1" s="415"/>
      <c r="E1" s="415"/>
    </row>
    <row r="2" spans="1:5" ht="18.75">
      <c r="A2" s="415" t="s">
        <v>480</v>
      </c>
      <c r="B2" s="415"/>
      <c r="C2" s="415"/>
      <c r="D2" s="415"/>
      <c r="E2" s="415"/>
    </row>
    <row r="3" spans="1:5" ht="18.75">
      <c r="A3" s="126"/>
      <c r="B3" s="595" t="str">
        <f>'о расходовании субсидии'!A2</f>
        <v xml:space="preserve">АНО ЦСОН «Доброе дело» </v>
      </c>
      <c r="C3" s="595"/>
      <c r="D3" s="595"/>
      <c r="E3" s="595"/>
    </row>
    <row r="4" spans="1:5" ht="18.75">
      <c r="A4" s="126"/>
      <c r="B4" s="596" t="str">
        <f>'о расходовании субсидии'!C6</f>
        <v xml:space="preserve"> г.Бирск</v>
      </c>
      <c r="C4" s="595"/>
      <c r="D4" s="595"/>
      <c r="E4" s="595"/>
    </row>
    <row r="5" spans="1:5">
      <c r="A5" s="395" t="s">
        <v>162</v>
      </c>
      <c r="B5" s="395"/>
      <c r="C5" s="395"/>
      <c r="D5" s="395"/>
      <c r="E5" s="395"/>
    </row>
    <row r="6" spans="1:5">
      <c r="A6" s="395" t="s">
        <v>163</v>
      </c>
      <c r="B6" s="395"/>
      <c r="C6" s="395"/>
      <c r="D6" s="395"/>
      <c r="E6" s="395"/>
    </row>
    <row r="7" spans="1:5" ht="18.75">
      <c r="A7" s="593" t="str">
        <f>'о расходовании субсидии'!A8:G8</f>
        <v>за 9 месяцев 2019 г.</v>
      </c>
      <c r="B7" s="594"/>
      <c r="C7" s="594"/>
      <c r="D7" s="594"/>
      <c r="E7" s="594"/>
    </row>
    <row r="8" spans="1:5" ht="18.75">
      <c r="A8" s="126"/>
      <c r="B8" s="165"/>
      <c r="C8" s="165"/>
      <c r="D8" s="165"/>
      <c r="E8" s="165"/>
    </row>
    <row r="9" spans="1:5">
      <c r="A9" s="306"/>
    </row>
    <row r="10" spans="1:5">
      <c r="A10" s="306"/>
    </row>
    <row r="11" spans="1:5" ht="15.6" customHeight="1">
      <c r="A11" s="307" t="s">
        <v>130</v>
      </c>
      <c r="B11" s="597" t="s">
        <v>164</v>
      </c>
      <c r="C11" s="601" t="s">
        <v>477</v>
      </c>
      <c r="D11" s="602"/>
      <c r="E11" s="605" t="s">
        <v>478</v>
      </c>
    </row>
    <row r="12" spans="1:5" ht="118.9" customHeight="1">
      <c r="A12" s="598" t="s">
        <v>131</v>
      </c>
      <c r="B12" s="598"/>
      <c r="C12" s="603"/>
      <c r="D12" s="604"/>
      <c r="E12" s="606"/>
    </row>
    <row r="13" spans="1:5" ht="14.45" customHeight="1">
      <c r="A13" s="598"/>
      <c r="B13" s="598"/>
      <c r="C13" s="600" t="s">
        <v>165</v>
      </c>
      <c r="D13" s="600" t="s">
        <v>166</v>
      </c>
      <c r="E13" s="606"/>
    </row>
    <row r="14" spans="1:5" ht="14.45" customHeight="1">
      <c r="A14" s="599"/>
      <c r="B14" s="599"/>
      <c r="C14" s="581"/>
      <c r="D14" s="581"/>
      <c r="E14" s="607"/>
    </row>
    <row r="15" spans="1:5" s="308" customFormat="1" ht="15.75">
      <c r="A15" s="274">
        <v>1</v>
      </c>
      <c r="B15" s="274">
        <v>2</v>
      </c>
      <c r="C15" s="274">
        <v>3</v>
      </c>
      <c r="D15" s="274">
        <v>4</v>
      </c>
      <c r="E15" s="274">
        <v>5</v>
      </c>
    </row>
    <row r="16" spans="1:5" ht="41.45" customHeight="1">
      <c r="A16" s="36">
        <v>1</v>
      </c>
      <c r="B16" s="28" t="s">
        <v>810</v>
      </c>
      <c r="C16" s="1">
        <v>410</v>
      </c>
      <c r="D16" s="57">
        <f>'о составе и количестве граждан'!J13</f>
        <v>391</v>
      </c>
      <c r="E16" s="1">
        <v>22</v>
      </c>
    </row>
    <row r="17" spans="1:5" ht="55.9" customHeight="1">
      <c r="A17" s="608" t="s">
        <v>479</v>
      </c>
      <c r="B17" s="608"/>
      <c r="C17" s="608"/>
      <c r="D17" s="608"/>
      <c r="E17" s="608"/>
    </row>
    <row r="18" spans="1:5">
      <c r="A18" s="309"/>
    </row>
    <row r="19" spans="1:5">
      <c r="A19" s="309"/>
    </row>
    <row r="20" spans="1:5">
      <c r="A20" s="53"/>
      <c r="B20" s="49"/>
      <c r="C20" s="50"/>
      <c r="D20" s="50"/>
    </row>
    <row r="21" spans="1:5" ht="15.75">
      <c r="A21" s="53"/>
      <c r="B21" s="311" t="s">
        <v>226</v>
      </c>
      <c r="C21" s="312"/>
      <c r="D21" s="312" t="str">
        <f>'о расходовании субсидии'!D38</f>
        <v>/Габдрахманова Е.Б./</v>
      </c>
      <c r="E21" s="272"/>
    </row>
    <row r="22" spans="1:5" ht="15.75">
      <c r="A22" s="53"/>
      <c r="B22" s="54"/>
      <c r="C22" s="56"/>
      <c r="D22" s="55" t="s">
        <v>22</v>
      </c>
      <c r="E22" s="272"/>
    </row>
    <row r="23" spans="1:5" ht="15.75">
      <c r="A23" s="53"/>
      <c r="B23" s="54"/>
      <c r="C23" s="56"/>
      <c r="D23" s="56"/>
      <c r="E23" s="272"/>
    </row>
    <row r="24" spans="1:5" ht="15.75">
      <c r="A24" s="53"/>
      <c r="B24" s="310" t="s">
        <v>258</v>
      </c>
      <c r="C24" s="313"/>
      <c r="D24" s="313" t="str">
        <f>'о расходовании субсидии'!D41</f>
        <v>/Арсланова О.Ю. /</v>
      </c>
      <c r="E24" s="272"/>
    </row>
    <row r="25" spans="1:5" ht="15.75">
      <c r="A25" s="53"/>
      <c r="B25" s="54"/>
      <c r="C25" s="56"/>
      <c r="D25" s="317" t="s">
        <v>22</v>
      </c>
      <c r="E25" s="272"/>
    </row>
    <row r="26" spans="1:5" ht="15.75">
      <c r="A26" s="309"/>
      <c r="B26" s="232" t="s">
        <v>230</v>
      </c>
      <c r="C26" s="232"/>
      <c r="D26" s="232"/>
      <c r="E26" s="272"/>
    </row>
    <row r="27" spans="1:5" ht="15.75">
      <c r="A27" s="309"/>
      <c r="C27" s="331" t="s">
        <v>472</v>
      </c>
      <c r="D27" s="333" t="s">
        <v>811</v>
      </c>
      <c r="E27" s="341"/>
    </row>
    <row r="28" spans="1:5">
      <c r="A28" s="309"/>
      <c r="C28" s="5" t="s">
        <v>802</v>
      </c>
      <c r="D28" s="5">
        <v>83478445235</v>
      </c>
      <c r="E28" s="341"/>
    </row>
    <row r="29" spans="1:5">
      <c r="A29" s="309"/>
    </row>
    <row r="30" spans="1:5">
      <c r="A30" s="309"/>
    </row>
    <row r="31" spans="1:5">
      <c r="A31" s="309"/>
    </row>
    <row r="32" spans="1:5">
      <c r="A32" s="309"/>
    </row>
    <row r="33" spans="1:1">
      <c r="A33" s="309"/>
    </row>
    <row r="34" spans="1:1">
      <c r="A34" s="309"/>
    </row>
    <row r="35" spans="1:1">
      <c r="A35" s="309"/>
    </row>
  </sheetData>
  <sheetProtection sheet="1" objects="1" scenarios="1" formatCells="0" deleteColumns="0" deleteRows="0" selectLockedCells="1"/>
  <mergeCells count="14">
    <mergeCell ref="B11:B14"/>
    <mergeCell ref="C13:C14"/>
    <mergeCell ref="C11:D12"/>
    <mergeCell ref="E11:E14"/>
    <mergeCell ref="A17:E17"/>
    <mergeCell ref="A12:A14"/>
    <mergeCell ref="D13:D14"/>
    <mergeCell ref="A2:E2"/>
    <mergeCell ref="A1:E1"/>
    <mergeCell ref="A5:E5"/>
    <mergeCell ref="A6:E6"/>
    <mergeCell ref="A7:E7"/>
    <mergeCell ref="B3:E3"/>
    <mergeCell ref="B4:E4"/>
  </mergeCells>
  <phoneticPr fontId="0" type="noConversion"/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5">
    <tabColor theme="0"/>
  </sheetPr>
  <dimension ref="A2:V331"/>
  <sheetViews>
    <sheetView topLeftCell="A245" workbookViewId="0">
      <selection activeCell="N267" sqref="N267"/>
    </sheetView>
  </sheetViews>
  <sheetFormatPr defaultColWidth="8.85546875" defaultRowHeight="15"/>
  <cols>
    <col min="1" max="1" width="31.7109375" style="58" customWidth="1"/>
    <col min="2" max="16384" width="8.85546875" style="58"/>
  </cols>
  <sheetData>
    <row r="2" spans="1:18">
      <c r="A2" s="634"/>
      <c r="B2" s="634"/>
      <c r="C2" s="634"/>
      <c r="D2" s="634"/>
      <c r="E2" s="634"/>
      <c r="F2" s="634"/>
      <c r="G2" s="634"/>
    </row>
    <row r="3" spans="1:18" ht="41.45" customHeight="1">
      <c r="A3" s="635" t="s">
        <v>653</v>
      </c>
      <c r="B3" s="635"/>
      <c r="C3" s="635"/>
      <c r="D3" s="635"/>
      <c r="E3" s="635"/>
      <c r="F3" s="635"/>
      <c r="G3" s="635"/>
    </row>
    <row r="4" spans="1:18" ht="33.6" customHeight="1" thickBot="1">
      <c r="A4" s="636"/>
      <c r="B4" s="636"/>
      <c r="C4" s="636"/>
      <c r="D4" s="636"/>
      <c r="E4" s="636"/>
      <c r="F4" s="636"/>
      <c r="G4" s="636"/>
    </row>
    <row r="5" spans="1:18">
      <c r="B5" s="637" t="s">
        <v>482</v>
      </c>
      <c r="C5" s="637"/>
      <c r="D5" s="637"/>
    </row>
    <row r="7" spans="1:18" ht="16.899999999999999" customHeight="1"/>
    <row r="8" spans="1:18" ht="34.15" hidden="1" customHeight="1">
      <c r="A8" s="620" t="s">
        <v>483</v>
      </c>
      <c r="B8" s="620"/>
      <c r="C8" s="620"/>
      <c r="D8" s="620"/>
      <c r="E8" s="620"/>
      <c r="F8" s="620"/>
      <c r="G8" s="620"/>
    </row>
    <row r="9" spans="1:18" hidden="1"/>
    <row r="10" spans="1:18" hidden="1">
      <c r="A10" s="626"/>
      <c r="B10" s="629" t="s">
        <v>484</v>
      </c>
      <c r="C10" s="632" t="s">
        <v>485</v>
      </c>
      <c r="D10" s="611" t="s">
        <v>486</v>
      </c>
      <c r="E10" s="611"/>
      <c r="F10" s="611"/>
      <c r="G10" s="611"/>
    </row>
    <row r="11" spans="1:18" ht="30" hidden="1">
      <c r="A11" s="627"/>
      <c r="B11" s="630"/>
      <c r="C11" s="633"/>
      <c r="D11" s="613" t="s">
        <v>487</v>
      </c>
      <c r="E11" s="59" t="s">
        <v>486</v>
      </c>
      <c r="F11" s="613" t="s">
        <v>488</v>
      </c>
      <c r="G11" s="613" t="s">
        <v>489</v>
      </c>
    </row>
    <row r="12" spans="1:18" ht="199.9" hidden="1" customHeight="1">
      <c r="A12" s="628"/>
      <c r="B12" s="631"/>
      <c r="C12" s="633"/>
      <c r="D12" s="613"/>
      <c r="E12" s="60" t="s">
        <v>490</v>
      </c>
      <c r="F12" s="613"/>
      <c r="G12" s="613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hidden="1">
      <c r="A13" s="62">
        <v>1</v>
      </c>
      <c r="B13" s="62">
        <v>2</v>
      </c>
      <c r="C13" s="63">
        <v>3</v>
      </c>
      <c r="D13" s="62">
        <v>4</v>
      </c>
      <c r="E13" s="62">
        <v>5</v>
      </c>
      <c r="F13" s="62">
        <v>6</v>
      </c>
      <c r="G13" s="62">
        <v>7</v>
      </c>
    </row>
    <row r="14" spans="1:18" hidden="1">
      <c r="A14" s="60" t="s">
        <v>491</v>
      </c>
      <c r="B14" s="64">
        <v>1</v>
      </c>
      <c r="C14" s="65">
        <f>D14+F14+G14</f>
        <v>0</v>
      </c>
      <c r="D14" s="66"/>
      <c r="E14" s="66"/>
      <c r="F14" s="66"/>
      <c r="G14" s="66"/>
    </row>
    <row r="15" spans="1:18" ht="25.5" hidden="1">
      <c r="A15" s="60" t="s">
        <v>492</v>
      </c>
      <c r="B15" s="67">
        <v>2</v>
      </c>
      <c r="C15" s="65">
        <f>SUM(C17:C24)</f>
        <v>0</v>
      </c>
      <c r="D15" s="65">
        <f>SUM(D17:D24)</f>
        <v>0</v>
      </c>
      <c r="E15" s="65">
        <f>SUM(E17:E24)</f>
        <v>0</v>
      </c>
      <c r="F15" s="65">
        <f>SUM(F17:F24)</f>
        <v>0</v>
      </c>
      <c r="G15" s="65">
        <f>SUM(G17:G24)</f>
        <v>0</v>
      </c>
    </row>
    <row r="16" spans="1:18" hidden="1">
      <c r="A16" s="60" t="s">
        <v>493</v>
      </c>
      <c r="B16" s="64"/>
      <c r="C16" s="68"/>
      <c r="D16" s="66"/>
      <c r="E16" s="66"/>
      <c r="F16" s="66"/>
      <c r="G16" s="66"/>
    </row>
    <row r="17" spans="1:7" hidden="1">
      <c r="A17" s="69" t="s">
        <v>494</v>
      </c>
      <c r="B17" s="64">
        <v>3</v>
      </c>
      <c r="C17" s="65">
        <f t="shared" ref="C17:C24" si="0">D17+F17+G17</f>
        <v>0</v>
      </c>
      <c r="D17" s="66"/>
      <c r="E17" s="66"/>
      <c r="F17" s="66"/>
      <c r="G17" s="66"/>
    </row>
    <row r="18" spans="1:7" hidden="1">
      <c r="A18" s="69" t="s">
        <v>495</v>
      </c>
      <c r="B18" s="64">
        <v>4</v>
      </c>
      <c r="C18" s="65">
        <f t="shared" si="0"/>
        <v>0</v>
      </c>
      <c r="D18" s="66"/>
      <c r="E18" s="66"/>
      <c r="F18" s="66"/>
      <c r="G18" s="66"/>
    </row>
    <row r="19" spans="1:7" hidden="1">
      <c r="A19" s="69" t="s">
        <v>496</v>
      </c>
      <c r="B19" s="64">
        <v>5</v>
      </c>
      <c r="C19" s="65">
        <f t="shared" si="0"/>
        <v>0</v>
      </c>
      <c r="D19" s="66"/>
      <c r="E19" s="66"/>
      <c r="F19" s="66"/>
      <c r="G19" s="66"/>
    </row>
    <row r="20" spans="1:7" hidden="1">
      <c r="A20" s="69" t="s">
        <v>497</v>
      </c>
      <c r="B20" s="64">
        <v>6</v>
      </c>
      <c r="C20" s="65">
        <f t="shared" si="0"/>
        <v>0</v>
      </c>
      <c r="D20" s="66"/>
      <c r="E20" s="66"/>
      <c r="F20" s="66"/>
      <c r="G20" s="66"/>
    </row>
    <row r="21" spans="1:7" hidden="1">
      <c r="A21" s="69" t="s">
        <v>498</v>
      </c>
      <c r="B21" s="64">
        <v>7</v>
      </c>
      <c r="C21" s="65">
        <f t="shared" si="0"/>
        <v>0</v>
      </c>
      <c r="D21" s="66"/>
      <c r="E21" s="66"/>
      <c r="F21" s="66"/>
      <c r="G21" s="66"/>
    </row>
    <row r="22" spans="1:7" hidden="1">
      <c r="A22" s="69" t="s">
        <v>499</v>
      </c>
      <c r="B22" s="67">
        <v>8</v>
      </c>
      <c r="C22" s="65">
        <f t="shared" si="0"/>
        <v>0</v>
      </c>
      <c r="D22" s="66"/>
      <c r="E22" s="66"/>
      <c r="F22" s="66"/>
      <c r="G22" s="66"/>
    </row>
    <row r="23" spans="1:7" ht="41.45" hidden="1" customHeight="1">
      <c r="A23" s="69" t="s">
        <v>500</v>
      </c>
      <c r="B23" s="64">
        <v>9</v>
      </c>
      <c r="C23" s="65">
        <f t="shared" si="0"/>
        <v>0</v>
      </c>
      <c r="D23" s="66"/>
      <c r="E23" s="66"/>
      <c r="F23" s="66"/>
      <c r="G23" s="66"/>
    </row>
    <row r="24" spans="1:7" hidden="1">
      <c r="A24" s="69" t="s">
        <v>501</v>
      </c>
      <c r="B24" s="67">
        <v>10</v>
      </c>
      <c r="C24" s="65">
        <f t="shared" si="0"/>
        <v>0</v>
      </c>
      <c r="D24" s="66"/>
      <c r="E24" s="66"/>
      <c r="F24" s="66"/>
      <c r="G24" s="66"/>
    </row>
    <row r="25" spans="1:7" ht="38.25" hidden="1">
      <c r="A25" s="60" t="s">
        <v>502</v>
      </c>
      <c r="B25" s="64">
        <v>11</v>
      </c>
      <c r="C25" s="65">
        <f>C27+C28</f>
        <v>0</v>
      </c>
      <c r="D25" s="65">
        <f>D27+D28</f>
        <v>0</v>
      </c>
      <c r="E25" s="65">
        <f>E27+E28</f>
        <v>0</v>
      </c>
      <c r="F25" s="65">
        <f>F27+F28</f>
        <v>0</v>
      </c>
      <c r="G25" s="65">
        <f>G27+G28</f>
        <v>0</v>
      </c>
    </row>
    <row r="26" spans="1:7" hidden="1">
      <c r="A26" s="60" t="s">
        <v>493</v>
      </c>
      <c r="B26" s="64"/>
      <c r="C26" s="68"/>
      <c r="D26" s="66"/>
      <c r="E26" s="66"/>
      <c r="F26" s="66"/>
      <c r="G26" s="66"/>
    </row>
    <row r="27" spans="1:7" hidden="1">
      <c r="A27" s="69" t="s">
        <v>503</v>
      </c>
      <c r="B27" s="64">
        <v>12</v>
      </c>
      <c r="C27" s="65">
        <f t="shared" ref="C27:C35" si="1">D27+F27+G27</f>
        <v>0</v>
      </c>
      <c r="D27" s="66"/>
      <c r="E27" s="66"/>
      <c r="F27" s="66"/>
      <c r="G27" s="66"/>
    </row>
    <row r="28" spans="1:7" hidden="1">
      <c r="A28" s="69" t="s">
        <v>504</v>
      </c>
      <c r="B28" s="70">
        <v>13</v>
      </c>
      <c r="C28" s="65">
        <f t="shared" si="1"/>
        <v>0</v>
      </c>
      <c r="D28" s="66"/>
      <c r="E28" s="66"/>
      <c r="F28" s="66"/>
      <c r="G28" s="66"/>
    </row>
    <row r="29" spans="1:7" hidden="1">
      <c r="A29" s="60" t="s">
        <v>505</v>
      </c>
      <c r="B29" s="66"/>
      <c r="C29" s="65"/>
      <c r="D29" s="66"/>
      <c r="E29" s="66"/>
      <c r="F29" s="66"/>
      <c r="G29" s="66"/>
    </row>
    <row r="30" spans="1:7" hidden="1">
      <c r="A30" s="60" t="s">
        <v>506</v>
      </c>
      <c r="B30" s="62">
        <v>14</v>
      </c>
      <c r="C30" s="65">
        <f t="shared" si="1"/>
        <v>0</v>
      </c>
      <c r="D30" s="66"/>
      <c r="E30" s="66"/>
      <c r="F30" s="66"/>
      <c r="G30" s="66"/>
    </row>
    <row r="31" spans="1:7" hidden="1">
      <c r="A31" s="60" t="s">
        <v>505</v>
      </c>
      <c r="B31" s="62"/>
      <c r="C31" s="65"/>
      <c r="D31" s="66"/>
      <c r="E31" s="66"/>
      <c r="F31" s="66"/>
      <c r="G31" s="66"/>
    </row>
    <row r="32" spans="1:7" ht="25.5" hidden="1">
      <c r="A32" s="60" t="s">
        <v>507</v>
      </c>
      <c r="B32" s="62">
        <v>15</v>
      </c>
      <c r="C32" s="65">
        <f t="shared" si="1"/>
        <v>0</v>
      </c>
      <c r="D32" s="66"/>
      <c r="E32" s="66"/>
      <c r="F32" s="66"/>
      <c r="G32" s="66"/>
    </row>
    <row r="33" spans="1:7" ht="25.5" hidden="1">
      <c r="A33" s="60" t="s">
        <v>508</v>
      </c>
      <c r="B33" s="62">
        <v>16</v>
      </c>
      <c r="C33" s="65">
        <f t="shared" si="1"/>
        <v>0</v>
      </c>
      <c r="D33" s="66"/>
      <c r="E33" s="66"/>
      <c r="F33" s="66"/>
      <c r="G33" s="66"/>
    </row>
    <row r="34" spans="1:7" ht="25.5" hidden="1">
      <c r="A34" s="60" t="s">
        <v>509</v>
      </c>
      <c r="B34" s="62">
        <v>17</v>
      </c>
      <c r="C34" s="65">
        <f t="shared" si="1"/>
        <v>0</v>
      </c>
      <c r="D34" s="66"/>
      <c r="E34" s="66"/>
      <c r="F34" s="66"/>
      <c r="G34" s="66"/>
    </row>
    <row r="35" spans="1:7" ht="63.75" hidden="1">
      <c r="A35" s="60" t="s">
        <v>510</v>
      </c>
      <c r="B35" s="62">
        <v>18</v>
      </c>
      <c r="C35" s="65">
        <f t="shared" si="1"/>
        <v>0</v>
      </c>
      <c r="D35" s="66"/>
      <c r="E35" s="66"/>
      <c r="F35" s="66"/>
      <c r="G35" s="66"/>
    </row>
    <row r="36" spans="1:7" hidden="1"/>
    <row r="38" spans="1:7" ht="37.15" customHeight="1">
      <c r="A38" s="614" t="s">
        <v>511</v>
      </c>
      <c r="B38" s="614"/>
      <c r="C38" s="614"/>
      <c r="D38" s="614"/>
      <c r="E38" s="614"/>
      <c r="F38" s="614"/>
      <c r="G38" s="614"/>
    </row>
    <row r="40" spans="1:7">
      <c r="A40" s="626"/>
      <c r="B40" s="629" t="s">
        <v>484</v>
      </c>
      <c r="C40" s="632" t="s">
        <v>485</v>
      </c>
      <c r="D40" s="611" t="s">
        <v>486</v>
      </c>
      <c r="E40" s="611"/>
      <c r="F40" s="611"/>
      <c r="G40" s="611"/>
    </row>
    <row r="41" spans="1:7" ht="30">
      <c r="A41" s="627"/>
      <c r="B41" s="630"/>
      <c r="C41" s="633"/>
      <c r="D41" s="613" t="s">
        <v>487</v>
      </c>
      <c r="E41" s="59" t="s">
        <v>486</v>
      </c>
      <c r="F41" s="613" t="s">
        <v>488</v>
      </c>
      <c r="G41" s="613" t="s">
        <v>489</v>
      </c>
    </row>
    <row r="42" spans="1:7" ht="198" customHeight="1">
      <c r="A42" s="628"/>
      <c r="B42" s="631"/>
      <c r="C42" s="633"/>
      <c r="D42" s="613"/>
      <c r="E42" s="60" t="s">
        <v>490</v>
      </c>
      <c r="F42" s="613"/>
      <c r="G42" s="613"/>
    </row>
    <row r="43" spans="1:7">
      <c r="A43" s="62">
        <v>1</v>
      </c>
      <c r="B43" s="62">
        <v>2</v>
      </c>
      <c r="C43" s="63">
        <v>3</v>
      </c>
      <c r="D43" s="62">
        <v>4</v>
      </c>
      <c r="E43" s="62">
        <v>5</v>
      </c>
      <c r="F43" s="62">
        <v>6</v>
      </c>
      <c r="G43" s="62">
        <v>7</v>
      </c>
    </row>
    <row r="44" spans="1:7" ht="64.900000000000006" customHeight="1">
      <c r="A44" s="71" t="s">
        <v>485</v>
      </c>
      <c r="B44" s="62">
        <v>1</v>
      </c>
      <c r="C44" s="65">
        <f>D44+F44+G44</f>
        <v>0</v>
      </c>
      <c r="D44" s="65"/>
      <c r="E44" s="65"/>
      <c r="F44" s="65"/>
      <c r="G44" s="65"/>
    </row>
    <row r="45" spans="1:7" ht="26.25">
      <c r="A45" s="71" t="s">
        <v>512</v>
      </c>
      <c r="B45" s="62">
        <v>2</v>
      </c>
      <c r="C45" s="65">
        <f t="shared" ref="C45:C61" si="2">D45+F45+G45</f>
        <v>0</v>
      </c>
      <c r="D45" s="65">
        <f>SUM(D47:D54)</f>
        <v>0</v>
      </c>
      <c r="E45" s="65">
        <f>SUM(E47:E54)</f>
        <v>0</v>
      </c>
      <c r="F45" s="65">
        <f>SUM(F47:F54)</f>
        <v>0</v>
      </c>
      <c r="G45" s="65">
        <f>SUM(G47:G54)</f>
        <v>0</v>
      </c>
    </row>
    <row r="46" spans="1:7">
      <c r="A46" s="71" t="s">
        <v>493</v>
      </c>
      <c r="B46" s="62"/>
      <c r="C46" s="68"/>
      <c r="D46" s="66"/>
      <c r="E46" s="66"/>
      <c r="F46" s="66"/>
      <c r="G46" s="66"/>
    </row>
    <row r="47" spans="1:7">
      <c r="A47" s="71" t="s">
        <v>494</v>
      </c>
      <c r="B47" s="62">
        <v>3</v>
      </c>
      <c r="C47" s="65">
        <f t="shared" si="2"/>
        <v>0</v>
      </c>
      <c r="D47" s="66"/>
      <c r="E47" s="66"/>
      <c r="F47" s="66"/>
      <c r="G47" s="66"/>
    </row>
    <row r="48" spans="1:7">
      <c r="A48" s="71" t="s">
        <v>495</v>
      </c>
      <c r="B48" s="62">
        <v>4</v>
      </c>
      <c r="C48" s="65">
        <f t="shared" si="2"/>
        <v>0</v>
      </c>
      <c r="D48" s="66"/>
      <c r="E48" s="66"/>
      <c r="F48" s="66"/>
      <c r="G48" s="66"/>
    </row>
    <row r="49" spans="1:7">
      <c r="A49" s="71" t="s">
        <v>496</v>
      </c>
      <c r="B49" s="62">
        <v>5</v>
      </c>
      <c r="C49" s="65">
        <f t="shared" si="2"/>
        <v>0</v>
      </c>
      <c r="D49" s="66"/>
      <c r="E49" s="66"/>
      <c r="F49" s="66"/>
      <c r="G49" s="66"/>
    </row>
    <row r="50" spans="1:7">
      <c r="A50" s="71" t="s">
        <v>497</v>
      </c>
      <c r="B50" s="62">
        <v>6</v>
      </c>
      <c r="C50" s="65">
        <f t="shared" si="2"/>
        <v>0</v>
      </c>
      <c r="D50" s="66"/>
      <c r="E50" s="66"/>
      <c r="F50" s="66"/>
      <c r="G50" s="66"/>
    </row>
    <row r="51" spans="1:7">
      <c r="A51" s="71" t="s">
        <v>513</v>
      </c>
      <c r="B51" s="62">
        <v>7</v>
      </c>
      <c r="C51" s="65">
        <f t="shared" si="2"/>
        <v>0</v>
      </c>
      <c r="D51" s="66"/>
      <c r="E51" s="66"/>
      <c r="F51" s="66"/>
      <c r="G51" s="66"/>
    </row>
    <row r="52" spans="1:7">
      <c r="A52" s="71" t="s">
        <v>499</v>
      </c>
      <c r="B52" s="62">
        <v>8</v>
      </c>
      <c r="C52" s="65">
        <f t="shared" si="2"/>
        <v>0</v>
      </c>
      <c r="D52" s="66"/>
      <c r="E52" s="66"/>
      <c r="F52" s="66"/>
      <c r="G52" s="66"/>
    </row>
    <row r="53" spans="1:7" ht="39">
      <c r="A53" s="71" t="s">
        <v>500</v>
      </c>
      <c r="B53" s="62">
        <v>9</v>
      </c>
      <c r="C53" s="65">
        <f t="shared" si="2"/>
        <v>0</v>
      </c>
      <c r="D53" s="66"/>
      <c r="E53" s="66"/>
      <c r="F53" s="66"/>
      <c r="G53" s="66"/>
    </row>
    <row r="54" spans="1:7">
      <c r="A54" s="71" t="s">
        <v>501</v>
      </c>
      <c r="B54" s="62">
        <v>10</v>
      </c>
      <c r="C54" s="65">
        <f t="shared" si="2"/>
        <v>0</v>
      </c>
      <c r="D54" s="66"/>
      <c r="E54" s="66"/>
      <c r="F54" s="66"/>
      <c r="G54" s="66"/>
    </row>
    <row r="55" spans="1:7" ht="39">
      <c r="A55" s="71" t="s">
        <v>502</v>
      </c>
      <c r="B55" s="62">
        <v>11</v>
      </c>
      <c r="C55" s="65">
        <f t="shared" si="2"/>
        <v>0</v>
      </c>
      <c r="D55" s="65">
        <f>D57+D58</f>
        <v>0</v>
      </c>
      <c r="E55" s="65">
        <f>E57+E58</f>
        <v>0</v>
      </c>
      <c r="F55" s="65">
        <f>F57+F58</f>
        <v>0</v>
      </c>
      <c r="G55" s="65">
        <f>G57+G58</f>
        <v>0</v>
      </c>
    </row>
    <row r="56" spans="1:7">
      <c r="A56" s="71" t="s">
        <v>514</v>
      </c>
      <c r="B56" s="62"/>
      <c r="C56" s="68"/>
      <c r="D56" s="66"/>
      <c r="E56" s="66"/>
      <c r="F56" s="66"/>
      <c r="G56" s="66"/>
    </row>
    <row r="57" spans="1:7">
      <c r="A57" s="71" t="s">
        <v>515</v>
      </c>
      <c r="B57" s="62">
        <v>12</v>
      </c>
      <c r="C57" s="65">
        <f t="shared" si="2"/>
        <v>0</v>
      </c>
      <c r="D57" s="66"/>
      <c r="E57" s="66"/>
      <c r="F57" s="66"/>
      <c r="G57" s="66"/>
    </row>
    <row r="58" spans="1:7">
      <c r="A58" s="71" t="s">
        <v>516</v>
      </c>
      <c r="B58" s="62">
        <v>13</v>
      </c>
      <c r="C58" s="65">
        <f t="shared" si="2"/>
        <v>0</v>
      </c>
      <c r="D58" s="66"/>
      <c r="E58" s="66"/>
      <c r="F58" s="66"/>
      <c r="G58" s="66"/>
    </row>
    <row r="59" spans="1:7">
      <c r="A59" s="71" t="s">
        <v>517</v>
      </c>
      <c r="B59" s="62">
        <v>14</v>
      </c>
      <c r="C59" s="65">
        <f t="shared" si="2"/>
        <v>0</v>
      </c>
      <c r="D59" s="66"/>
      <c r="E59" s="66"/>
      <c r="F59" s="66"/>
      <c r="G59" s="66"/>
    </row>
    <row r="60" spans="1:7" ht="26.25">
      <c r="A60" s="71" t="s">
        <v>518</v>
      </c>
      <c r="B60" s="62">
        <v>15</v>
      </c>
      <c r="C60" s="65">
        <f t="shared" si="2"/>
        <v>0</v>
      </c>
      <c r="D60" s="66"/>
      <c r="E60" s="66"/>
      <c r="F60" s="66"/>
      <c r="G60" s="66"/>
    </row>
    <row r="61" spans="1:7">
      <c r="A61" s="71" t="s">
        <v>519</v>
      </c>
      <c r="B61" s="62">
        <v>16</v>
      </c>
      <c r="C61" s="65">
        <f t="shared" si="2"/>
        <v>0</v>
      </c>
      <c r="D61" s="66"/>
      <c r="E61" s="66"/>
      <c r="F61" s="66"/>
      <c r="G61" s="66"/>
    </row>
    <row r="65" spans="1:17" ht="29.45" hidden="1" customHeight="1">
      <c r="A65" s="620" t="s">
        <v>520</v>
      </c>
      <c r="B65" s="620"/>
      <c r="C65" s="620"/>
      <c r="D65" s="620"/>
      <c r="E65" s="620"/>
      <c r="F65" s="620"/>
      <c r="G65" s="620"/>
      <c r="H65" s="620"/>
      <c r="I65" s="620"/>
      <c r="J65" s="620"/>
      <c r="K65" s="620"/>
      <c r="L65" s="620"/>
      <c r="M65" s="620"/>
      <c r="N65" s="620"/>
      <c r="O65" s="620"/>
    </row>
    <row r="66" spans="1:17" ht="7.15" hidden="1" customHeight="1"/>
    <row r="67" spans="1:17" ht="14.45" hidden="1" customHeight="1">
      <c r="A67" s="621" t="s">
        <v>93</v>
      </c>
      <c r="B67" s="622" t="s">
        <v>484</v>
      </c>
      <c r="C67" s="625" t="s">
        <v>521</v>
      </c>
      <c r="D67" s="611" t="s">
        <v>486</v>
      </c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1"/>
    </row>
    <row r="68" spans="1:17" ht="29.45" hidden="1" customHeight="1">
      <c r="A68" s="621"/>
      <c r="B68" s="623"/>
      <c r="C68" s="625"/>
      <c r="D68" s="613" t="s">
        <v>522</v>
      </c>
      <c r="E68" s="60" t="s">
        <v>107</v>
      </c>
      <c r="F68" s="613" t="s">
        <v>523</v>
      </c>
      <c r="G68" s="613" t="s">
        <v>524</v>
      </c>
      <c r="H68" s="60" t="s">
        <v>107</v>
      </c>
      <c r="I68" s="613" t="s">
        <v>525</v>
      </c>
      <c r="J68" s="613" t="s">
        <v>526</v>
      </c>
      <c r="K68" s="613" t="s">
        <v>527</v>
      </c>
      <c r="L68" s="613" t="s">
        <v>528</v>
      </c>
      <c r="M68" s="613" t="s">
        <v>529</v>
      </c>
      <c r="N68" s="613" t="s">
        <v>530</v>
      </c>
      <c r="O68" s="613" t="s">
        <v>531</v>
      </c>
    </row>
    <row r="69" spans="1:17" ht="213" hidden="1" customHeight="1">
      <c r="A69" s="621"/>
      <c r="B69" s="624"/>
      <c r="C69" s="625"/>
      <c r="D69" s="613"/>
      <c r="E69" s="60" t="s">
        <v>532</v>
      </c>
      <c r="F69" s="613"/>
      <c r="G69" s="613"/>
      <c r="H69" s="60" t="s">
        <v>533</v>
      </c>
      <c r="I69" s="613"/>
      <c r="J69" s="613"/>
      <c r="K69" s="613"/>
      <c r="L69" s="613"/>
      <c r="M69" s="613"/>
      <c r="N69" s="613"/>
      <c r="O69" s="613"/>
    </row>
    <row r="70" spans="1:17" hidden="1">
      <c r="A70" s="72">
        <v>1</v>
      </c>
      <c r="B70" s="72">
        <v>2</v>
      </c>
      <c r="C70" s="72">
        <v>3</v>
      </c>
      <c r="D70" s="72">
        <v>4</v>
      </c>
      <c r="E70" s="72">
        <v>5</v>
      </c>
      <c r="F70" s="72">
        <v>6</v>
      </c>
      <c r="G70" s="72">
        <v>7</v>
      </c>
      <c r="H70" s="72">
        <v>8</v>
      </c>
      <c r="I70" s="72">
        <v>9</v>
      </c>
      <c r="J70" s="72">
        <v>10</v>
      </c>
      <c r="K70" s="72">
        <v>11</v>
      </c>
      <c r="L70" s="72">
        <v>12</v>
      </c>
      <c r="M70" s="72">
        <v>13</v>
      </c>
      <c r="N70" s="73">
        <v>14</v>
      </c>
      <c r="O70" s="73">
        <v>15</v>
      </c>
      <c r="P70" s="74"/>
      <c r="Q70" s="74"/>
    </row>
    <row r="71" spans="1:17" hidden="1">
      <c r="A71" s="75" t="s">
        <v>491</v>
      </c>
      <c r="B71" s="62">
        <v>1</v>
      </c>
      <c r="C71" s="65">
        <f>D71+F71+G71+I71+J71+K71+L71+M71+N71+O71</f>
        <v>15</v>
      </c>
      <c r="D71" s="66">
        <v>1</v>
      </c>
      <c r="E71" s="66">
        <v>1</v>
      </c>
      <c r="F71" s="66"/>
      <c r="G71" s="66">
        <v>5</v>
      </c>
      <c r="H71" s="66">
        <v>5</v>
      </c>
      <c r="I71" s="66"/>
      <c r="J71" s="66"/>
      <c r="K71" s="66"/>
      <c r="L71" s="66"/>
      <c r="M71" s="66"/>
      <c r="N71" s="66"/>
      <c r="O71" s="66">
        <v>9</v>
      </c>
      <c r="P71" s="74"/>
      <c r="Q71" s="74"/>
    </row>
    <row r="72" spans="1:17" ht="26.25" hidden="1">
      <c r="A72" s="71" t="s">
        <v>534</v>
      </c>
      <c r="B72" s="62">
        <v>2</v>
      </c>
      <c r="C72" s="65">
        <f t="shared" ref="C72:C121" si="3">D72+F72+G72+I72+J72+K72+L72+M72+N72+O72</f>
        <v>0</v>
      </c>
      <c r="D72" s="65">
        <f>SUM(D74:D76)</f>
        <v>0</v>
      </c>
      <c r="E72" s="65">
        <f t="shared" ref="E72:O72" si="4">SUM(E74:E76)</f>
        <v>0</v>
      </c>
      <c r="F72" s="65">
        <f t="shared" si="4"/>
        <v>0</v>
      </c>
      <c r="G72" s="65">
        <f t="shared" si="4"/>
        <v>0</v>
      </c>
      <c r="H72" s="65">
        <f t="shared" si="4"/>
        <v>0</v>
      </c>
      <c r="I72" s="65">
        <f t="shared" si="4"/>
        <v>0</v>
      </c>
      <c r="J72" s="65">
        <f t="shared" si="4"/>
        <v>0</v>
      </c>
      <c r="K72" s="65">
        <f t="shared" si="4"/>
        <v>0</v>
      </c>
      <c r="L72" s="65">
        <f t="shared" si="4"/>
        <v>0</v>
      </c>
      <c r="M72" s="65">
        <f t="shared" si="4"/>
        <v>0</v>
      </c>
      <c r="N72" s="65">
        <f t="shared" si="4"/>
        <v>0</v>
      </c>
      <c r="O72" s="65">
        <f t="shared" si="4"/>
        <v>0</v>
      </c>
      <c r="P72" s="74"/>
      <c r="Q72" s="74"/>
    </row>
    <row r="73" spans="1:17" hidden="1">
      <c r="A73" s="75" t="s">
        <v>535</v>
      </c>
      <c r="B73" s="62"/>
      <c r="C73" s="68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74"/>
      <c r="Q73" s="74"/>
    </row>
    <row r="74" spans="1:17" hidden="1">
      <c r="A74" s="75" t="s">
        <v>536</v>
      </c>
      <c r="B74" s="62">
        <v>3</v>
      </c>
      <c r="C74" s="65">
        <f t="shared" si="3"/>
        <v>0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74"/>
      <c r="Q74" s="74"/>
    </row>
    <row r="75" spans="1:17" hidden="1">
      <c r="A75" s="75" t="s">
        <v>537</v>
      </c>
      <c r="B75" s="62">
        <v>4</v>
      </c>
      <c r="C75" s="65">
        <f t="shared" si="3"/>
        <v>0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74"/>
      <c r="Q75" s="74"/>
    </row>
    <row r="76" spans="1:17" hidden="1">
      <c r="A76" s="75" t="s">
        <v>538</v>
      </c>
      <c r="B76" s="62">
        <v>5</v>
      </c>
      <c r="C76" s="65">
        <f t="shared" si="3"/>
        <v>0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74"/>
      <c r="Q76" s="74"/>
    </row>
    <row r="77" spans="1:17" ht="26.25" hidden="1">
      <c r="A77" s="71" t="s">
        <v>539</v>
      </c>
      <c r="B77" s="62">
        <v>6</v>
      </c>
      <c r="C77" s="65">
        <f t="shared" si="3"/>
        <v>0</v>
      </c>
      <c r="D77" s="65">
        <f>SUM(D79:D86)</f>
        <v>0</v>
      </c>
      <c r="E77" s="65">
        <f t="shared" ref="E77:O77" si="5">SUM(E79:E86)</f>
        <v>0</v>
      </c>
      <c r="F77" s="65">
        <f t="shared" si="5"/>
        <v>0</v>
      </c>
      <c r="G77" s="65">
        <f t="shared" si="5"/>
        <v>0</v>
      </c>
      <c r="H77" s="65">
        <f t="shared" si="5"/>
        <v>0</v>
      </c>
      <c r="I77" s="65">
        <f t="shared" si="5"/>
        <v>0</v>
      </c>
      <c r="J77" s="65">
        <f t="shared" si="5"/>
        <v>0</v>
      </c>
      <c r="K77" s="65">
        <f t="shared" si="5"/>
        <v>0</v>
      </c>
      <c r="L77" s="65">
        <f t="shared" si="5"/>
        <v>0</v>
      </c>
      <c r="M77" s="65">
        <f t="shared" si="5"/>
        <v>0</v>
      </c>
      <c r="N77" s="65">
        <f t="shared" si="5"/>
        <v>0</v>
      </c>
      <c r="O77" s="65">
        <f t="shared" si="5"/>
        <v>0</v>
      </c>
      <c r="P77" s="74"/>
      <c r="Q77" s="74"/>
    </row>
    <row r="78" spans="1:17" hidden="1">
      <c r="A78" s="75" t="s">
        <v>535</v>
      </c>
      <c r="B78" s="62"/>
      <c r="C78" s="68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74"/>
      <c r="Q78" s="74"/>
    </row>
    <row r="79" spans="1:17" hidden="1">
      <c r="A79" s="75" t="s">
        <v>540</v>
      </c>
      <c r="B79" s="62">
        <v>7</v>
      </c>
      <c r="C79" s="65">
        <f t="shared" si="3"/>
        <v>0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74"/>
      <c r="Q79" s="74"/>
    </row>
    <row r="80" spans="1:17" hidden="1">
      <c r="A80" s="76" t="s">
        <v>495</v>
      </c>
      <c r="B80" s="62">
        <v>8</v>
      </c>
      <c r="C80" s="65">
        <f t="shared" si="3"/>
        <v>0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74"/>
      <c r="Q80" s="74"/>
    </row>
    <row r="81" spans="1:17" hidden="1">
      <c r="A81" s="76" t="s">
        <v>496</v>
      </c>
      <c r="B81" s="62">
        <v>9</v>
      </c>
      <c r="C81" s="65">
        <f t="shared" si="3"/>
        <v>0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74"/>
      <c r="Q81" s="74"/>
    </row>
    <row r="82" spans="1:17" hidden="1">
      <c r="A82" s="76" t="s">
        <v>497</v>
      </c>
      <c r="B82" s="62">
        <v>10</v>
      </c>
      <c r="C82" s="65">
        <f t="shared" si="3"/>
        <v>0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74"/>
      <c r="Q82" s="74"/>
    </row>
    <row r="83" spans="1:17" hidden="1">
      <c r="A83" s="76" t="s">
        <v>513</v>
      </c>
      <c r="B83" s="62">
        <v>11</v>
      </c>
      <c r="C83" s="65">
        <f t="shared" si="3"/>
        <v>0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74"/>
      <c r="Q83" s="74"/>
    </row>
    <row r="84" spans="1:17" hidden="1">
      <c r="A84" s="75" t="s">
        <v>541</v>
      </c>
      <c r="B84" s="62">
        <v>12</v>
      </c>
      <c r="C84" s="65">
        <f t="shared" si="3"/>
        <v>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74"/>
      <c r="Q84" s="74"/>
    </row>
    <row r="85" spans="1:17" ht="39" hidden="1">
      <c r="A85" s="71" t="s">
        <v>542</v>
      </c>
      <c r="B85" s="62">
        <v>13</v>
      </c>
      <c r="C85" s="65">
        <f t="shared" si="3"/>
        <v>0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74"/>
      <c r="Q85" s="74"/>
    </row>
    <row r="86" spans="1:17" hidden="1">
      <c r="A86" s="75" t="s">
        <v>543</v>
      </c>
      <c r="B86" s="62">
        <v>14</v>
      </c>
      <c r="C86" s="65">
        <f t="shared" si="3"/>
        <v>0</v>
      </c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74"/>
      <c r="Q86" s="74"/>
    </row>
    <row r="87" spans="1:17" ht="39" hidden="1">
      <c r="A87" s="71" t="s">
        <v>544</v>
      </c>
      <c r="B87" s="62">
        <v>15</v>
      </c>
      <c r="C87" s="65">
        <f t="shared" si="3"/>
        <v>0</v>
      </c>
      <c r="D87" s="65">
        <f>D89+D103</f>
        <v>0</v>
      </c>
      <c r="E87" s="65">
        <f t="shared" ref="E87:O87" si="6">E89+E103</f>
        <v>0</v>
      </c>
      <c r="F87" s="65">
        <f t="shared" si="6"/>
        <v>0</v>
      </c>
      <c r="G87" s="65">
        <f t="shared" si="6"/>
        <v>0</v>
      </c>
      <c r="H87" s="65">
        <f t="shared" si="6"/>
        <v>0</v>
      </c>
      <c r="I87" s="65">
        <f t="shared" si="6"/>
        <v>0</v>
      </c>
      <c r="J87" s="65">
        <f t="shared" si="6"/>
        <v>0</v>
      </c>
      <c r="K87" s="65">
        <f t="shared" si="6"/>
        <v>0</v>
      </c>
      <c r="L87" s="65">
        <f t="shared" si="6"/>
        <v>0</v>
      </c>
      <c r="M87" s="65">
        <f t="shared" si="6"/>
        <v>0</v>
      </c>
      <c r="N87" s="65">
        <f t="shared" si="6"/>
        <v>0</v>
      </c>
      <c r="O87" s="65">
        <f t="shared" si="6"/>
        <v>0</v>
      </c>
      <c r="P87" s="74"/>
      <c r="Q87" s="74"/>
    </row>
    <row r="88" spans="1:17" hidden="1">
      <c r="A88" s="75" t="s">
        <v>545</v>
      </c>
      <c r="B88" s="62"/>
      <c r="C88" s="68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74"/>
      <c r="Q88" s="74"/>
    </row>
    <row r="89" spans="1:17" hidden="1">
      <c r="A89" s="75" t="s">
        <v>546</v>
      </c>
      <c r="B89" s="62">
        <v>16</v>
      </c>
      <c r="C89" s="65">
        <f t="shared" si="3"/>
        <v>0</v>
      </c>
      <c r="D89" s="65">
        <f>SUM(D91:D102)</f>
        <v>0</v>
      </c>
      <c r="E89" s="65">
        <f t="shared" ref="E89:O89" si="7">SUM(E91:E102)</f>
        <v>0</v>
      </c>
      <c r="F89" s="65">
        <f t="shared" si="7"/>
        <v>0</v>
      </c>
      <c r="G89" s="65">
        <f t="shared" si="7"/>
        <v>0</v>
      </c>
      <c r="H89" s="65">
        <f t="shared" si="7"/>
        <v>0</v>
      </c>
      <c r="I89" s="65">
        <f t="shared" si="7"/>
        <v>0</v>
      </c>
      <c r="J89" s="65">
        <f t="shared" si="7"/>
        <v>0</v>
      </c>
      <c r="K89" s="65">
        <f t="shared" si="7"/>
        <v>0</v>
      </c>
      <c r="L89" s="65">
        <f t="shared" si="7"/>
        <v>0</v>
      </c>
      <c r="M89" s="65">
        <f t="shared" si="7"/>
        <v>0</v>
      </c>
      <c r="N89" s="65">
        <f t="shared" si="7"/>
        <v>0</v>
      </c>
      <c r="O89" s="65">
        <f t="shared" si="7"/>
        <v>0</v>
      </c>
      <c r="P89" s="74"/>
      <c r="Q89" s="74"/>
    </row>
    <row r="90" spans="1:17" hidden="1">
      <c r="A90" s="75" t="s">
        <v>547</v>
      </c>
      <c r="B90" s="62"/>
      <c r="C90" s="68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74"/>
      <c r="Q90" s="74"/>
    </row>
    <row r="91" spans="1:17" hidden="1">
      <c r="A91" s="71" t="s">
        <v>548</v>
      </c>
      <c r="B91" s="62">
        <v>17</v>
      </c>
      <c r="C91" s="65">
        <f t="shared" si="3"/>
        <v>0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74"/>
      <c r="Q91" s="74"/>
    </row>
    <row r="92" spans="1:17" hidden="1">
      <c r="A92" s="71" t="s">
        <v>549</v>
      </c>
      <c r="B92" s="62">
        <v>18</v>
      </c>
      <c r="C92" s="65">
        <f t="shared" si="3"/>
        <v>0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74"/>
      <c r="Q92" s="74"/>
    </row>
    <row r="93" spans="1:17" hidden="1">
      <c r="A93" s="71" t="s">
        <v>550</v>
      </c>
      <c r="B93" s="62">
        <v>19</v>
      </c>
      <c r="C93" s="65">
        <f t="shared" si="3"/>
        <v>0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74"/>
      <c r="Q93" s="74"/>
    </row>
    <row r="94" spans="1:17" hidden="1">
      <c r="A94" s="71" t="s">
        <v>551</v>
      </c>
      <c r="B94" s="62">
        <v>20</v>
      </c>
      <c r="C94" s="65">
        <f t="shared" si="3"/>
        <v>0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74"/>
      <c r="Q94" s="74"/>
    </row>
    <row r="95" spans="1:17" hidden="1">
      <c r="A95" s="71" t="s">
        <v>552</v>
      </c>
      <c r="B95" s="62">
        <v>21</v>
      </c>
      <c r="C95" s="65">
        <f t="shared" si="3"/>
        <v>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74"/>
      <c r="Q95" s="74"/>
    </row>
    <row r="96" spans="1:17" hidden="1">
      <c r="A96" s="71" t="s">
        <v>553</v>
      </c>
      <c r="B96" s="62">
        <v>22</v>
      </c>
      <c r="C96" s="65">
        <f t="shared" si="3"/>
        <v>0</v>
      </c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74"/>
      <c r="Q96" s="74"/>
    </row>
    <row r="97" spans="1:17" hidden="1">
      <c r="A97" s="71" t="s">
        <v>554</v>
      </c>
      <c r="B97" s="62">
        <v>23</v>
      </c>
      <c r="C97" s="65">
        <f t="shared" si="3"/>
        <v>0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74"/>
      <c r="Q97" s="74"/>
    </row>
    <row r="98" spans="1:17" hidden="1">
      <c r="A98" s="71" t="s">
        <v>555</v>
      </c>
      <c r="B98" s="62">
        <v>24</v>
      </c>
      <c r="C98" s="65">
        <f t="shared" si="3"/>
        <v>0</v>
      </c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74"/>
      <c r="Q98" s="74"/>
    </row>
    <row r="99" spans="1:17" hidden="1">
      <c r="A99" s="71" t="s">
        <v>556</v>
      </c>
      <c r="B99" s="62">
        <v>25</v>
      </c>
      <c r="C99" s="65">
        <f t="shared" si="3"/>
        <v>0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74"/>
      <c r="Q99" s="74"/>
    </row>
    <row r="100" spans="1:17" hidden="1">
      <c r="A100" s="71" t="s">
        <v>557</v>
      </c>
      <c r="B100" s="62">
        <v>26</v>
      </c>
      <c r="C100" s="65">
        <f t="shared" si="3"/>
        <v>0</v>
      </c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74"/>
      <c r="Q100" s="74"/>
    </row>
    <row r="101" spans="1:17" hidden="1">
      <c r="A101" s="71" t="s">
        <v>558</v>
      </c>
      <c r="B101" s="62">
        <v>27</v>
      </c>
      <c r="C101" s="65">
        <f t="shared" si="3"/>
        <v>0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74"/>
      <c r="Q101" s="74"/>
    </row>
    <row r="102" spans="1:17" hidden="1">
      <c r="A102" s="71" t="s">
        <v>559</v>
      </c>
      <c r="B102" s="62">
        <v>28</v>
      </c>
      <c r="C102" s="65">
        <f t="shared" si="3"/>
        <v>0</v>
      </c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74"/>
      <c r="Q102" s="74"/>
    </row>
    <row r="103" spans="1:17" hidden="1">
      <c r="A103" s="75" t="s">
        <v>560</v>
      </c>
      <c r="B103" s="62">
        <v>29</v>
      </c>
      <c r="C103" s="65">
        <f t="shared" si="3"/>
        <v>0</v>
      </c>
      <c r="D103" s="65">
        <f>SUM(D105:D116)</f>
        <v>0</v>
      </c>
      <c r="E103" s="65">
        <f t="shared" ref="E103:O103" si="8">SUM(E105:E116)</f>
        <v>0</v>
      </c>
      <c r="F103" s="65">
        <f t="shared" si="8"/>
        <v>0</v>
      </c>
      <c r="G103" s="65">
        <f t="shared" si="8"/>
        <v>0</v>
      </c>
      <c r="H103" s="65">
        <f t="shared" si="8"/>
        <v>0</v>
      </c>
      <c r="I103" s="65">
        <f t="shared" si="8"/>
        <v>0</v>
      </c>
      <c r="J103" s="65">
        <f t="shared" si="8"/>
        <v>0</v>
      </c>
      <c r="K103" s="65">
        <f t="shared" si="8"/>
        <v>0</v>
      </c>
      <c r="L103" s="65">
        <f t="shared" si="8"/>
        <v>0</v>
      </c>
      <c r="M103" s="65">
        <f t="shared" si="8"/>
        <v>0</v>
      </c>
      <c r="N103" s="65">
        <f t="shared" si="8"/>
        <v>0</v>
      </c>
      <c r="O103" s="65">
        <f t="shared" si="8"/>
        <v>0</v>
      </c>
      <c r="P103" s="74"/>
      <c r="Q103" s="74"/>
    </row>
    <row r="104" spans="1:17" hidden="1">
      <c r="A104" s="75" t="s">
        <v>561</v>
      </c>
      <c r="B104" s="62"/>
      <c r="C104" s="68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74"/>
      <c r="Q104" s="74"/>
    </row>
    <row r="105" spans="1:17" hidden="1">
      <c r="A105" s="71" t="s">
        <v>562</v>
      </c>
      <c r="B105" s="62">
        <v>30</v>
      </c>
      <c r="C105" s="65">
        <f t="shared" si="3"/>
        <v>0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74"/>
      <c r="Q105" s="74"/>
    </row>
    <row r="106" spans="1:17" hidden="1">
      <c r="A106" s="71" t="s">
        <v>549</v>
      </c>
      <c r="B106" s="62">
        <v>31</v>
      </c>
      <c r="C106" s="65">
        <f t="shared" si="3"/>
        <v>0</v>
      </c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74"/>
      <c r="Q106" s="74"/>
    </row>
    <row r="107" spans="1:17" hidden="1">
      <c r="A107" s="71" t="s">
        <v>550</v>
      </c>
      <c r="B107" s="62">
        <v>32</v>
      </c>
      <c r="C107" s="65">
        <f t="shared" si="3"/>
        <v>0</v>
      </c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74"/>
      <c r="Q107" s="74"/>
    </row>
    <row r="108" spans="1:17" hidden="1">
      <c r="A108" s="71" t="s">
        <v>551</v>
      </c>
      <c r="B108" s="62">
        <v>33</v>
      </c>
      <c r="C108" s="65">
        <f t="shared" si="3"/>
        <v>0</v>
      </c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74"/>
      <c r="Q108" s="74"/>
    </row>
    <row r="109" spans="1:17" hidden="1">
      <c r="A109" s="71" t="s">
        <v>552</v>
      </c>
      <c r="B109" s="62">
        <v>34</v>
      </c>
      <c r="C109" s="65">
        <f t="shared" si="3"/>
        <v>0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74"/>
      <c r="Q109" s="74"/>
    </row>
    <row r="110" spans="1:17" hidden="1">
      <c r="A110" s="71" t="s">
        <v>553</v>
      </c>
      <c r="B110" s="62">
        <v>35</v>
      </c>
      <c r="C110" s="65">
        <f t="shared" si="3"/>
        <v>0</v>
      </c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74"/>
      <c r="Q110" s="74"/>
    </row>
    <row r="111" spans="1:17" hidden="1">
      <c r="A111" s="71" t="s">
        <v>554</v>
      </c>
      <c r="B111" s="62">
        <v>36</v>
      </c>
      <c r="C111" s="65">
        <f t="shared" si="3"/>
        <v>0</v>
      </c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74"/>
      <c r="Q111" s="74"/>
    </row>
    <row r="112" spans="1:17" hidden="1">
      <c r="A112" s="71" t="s">
        <v>555</v>
      </c>
      <c r="B112" s="62">
        <v>37</v>
      </c>
      <c r="C112" s="65">
        <f t="shared" si="3"/>
        <v>0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74"/>
      <c r="Q112" s="74"/>
    </row>
    <row r="113" spans="1:17" hidden="1">
      <c r="A113" s="71" t="s">
        <v>556</v>
      </c>
      <c r="B113" s="62">
        <v>38</v>
      </c>
      <c r="C113" s="65">
        <f t="shared" si="3"/>
        <v>0</v>
      </c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74"/>
      <c r="Q113" s="74"/>
    </row>
    <row r="114" spans="1:17" hidden="1">
      <c r="A114" s="71" t="s">
        <v>557</v>
      </c>
      <c r="B114" s="62">
        <v>39</v>
      </c>
      <c r="C114" s="65">
        <f t="shared" si="3"/>
        <v>0</v>
      </c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74"/>
      <c r="Q114" s="74"/>
    </row>
    <row r="115" spans="1:17" hidden="1">
      <c r="A115" s="71" t="s">
        <v>558</v>
      </c>
      <c r="B115" s="62">
        <v>40</v>
      </c>
      <c r="C115" s="65">
        <f t="shared" si="3"/>
        <v>0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74"/>
      <c r="Q115" s="74"/>
    </row>
    <row r="116" spans="1:17" hidden="1">
      <c r="A116" s="71" t="s">
        <v>559</v>
      </c>
      <c r="B116" s="62">
        <v>41</v>
      </c>
      <c r="C116" s="65">
        <f t="shared" si="3"/>
        <v>0</v>
      </c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74"/>
      <c r="Q116" s="74"/>
    </row>
    <row r="117" spans="1:17" ht="26.25" hidden="1">
      <c r="A117" s="71" t="s">
        <v>563</v>
      </c>
      <c r="B117" s="62">
        <v>42</v>
      </c>
      <c r="C117" s="65">
        <f t="shared" si="3"/>
        <v>0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74"/>
      <c r="Q117" s="74"/>
    </row>
    <row r="118" spans="1:17" ht="26.25" hidden="1">
      <c r="A118" s="71" t="s">
        <v>564</v>
      </c>
      <c r="B118" s="62">
        <v>43</v>
      </c>
      <c r="C118" s="65">
        <f t="shared" si="3"/>
        <v>0</v>
      </c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74"/>
      <c r="Q118" s="74"/>
    </row>
    <row r="119" spans="1:17" ht="26.25" hidden="1">
      <c r="A119" s="71" t="s">
        <v>565</v>
      </c>
      <c r="B119" s="62">
        <v>44</v>
      </c>
      <c r="C119" s="65">
        <f t="shared" si="3"/>
        <v>0</v>
      </c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74"/>
      <c r="Q119" s="74"/>
    </row>
    <row r="120" spans="1:17" ht="26.25" hidden="1">
      <c r="A120" s="71" t="s">
        <v>566</v>
      </c>
      <c r="B120" s="62">
        <v>45</v>
      </c>
      <c r="C120" s="65">
        <f t="shared" si="3"/>
        <v>0</v>
      </c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74"/>
      <c r="Q120" s="74"/>
    </row>
    <row r="121" spans="1:17" ht="64.5" hidden="1">
      <c r="A121" s="71" t="s">
        <v>567</v>
      </c>
      <c r="B121" s="62">
        <v>46</v>
      </c>
      <c r="C121" s="65">
        <f t="shared" si="3"/>
        <v>0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74"/>
      <c r="Q121" s="74"/>
    </row>
    <row r="122" spans="1:17" hidden="1">
      <c r="P122" s="74"/>
      <c r="Q122" s="74"/>
    </row>
    <row r="123" spans="1:17" hidden="1">
      <c r="P123" s="74"/>
      <c r="Q123" s="74"/>
    </row>
    <row r="124" spans="1:17" hidden="1">
      <c r="P124" s="74"/>
      <c r="Q124" s="74"/>
    </row>
    <row r="125" spans="1:17" ht="31.15" hidden="1" customHeight="1">
      <c r="A125" s="620" t="s">
        <v>568</v>
      </c>
      <c r="B125" s="620"/>
      <c r="C125" s="620"/>
      <c r="D125" s="620"/>
      <c r="E125" s="620"/>
      <c r="F125" s="620"/>
      <c r="G125" s="620"/>
      <c r="H125" s="620"/>
      <c r="I125" s="620"/>
      <c r="J125" s="620"/>
      <c r="K125" s="620"/>
      <c r="L125" s="620"/>
      <c r="M125" s="620"/>
      <c r="N125" s="620"/>
      <c r="O125" s="620"/>
      <c r="P125" s="74"/>
      <c r="Q125" s="74"/>
    </row>
    <row r="126" spans="1:17" hidden="1">
      <c r="P126" s="74"/>
      <c r="Q126" s="74"/>
    </row>
    <row r="127" spans="1:17" hidden="1">
      <c r="A127" s="621" t="s">
        <v>93</v>
      </c>
      <c r="B127" s="621" t="s">
        <v>569</v>
      </c>
      <c r="C127" s="610" t="s">
        <v>570</v>
      </c>
      <c r="D127" s="611" t="s">
        <v>486</v>
      </c>
      <c r="E127" s="611"/>
      <c r="F127" s="611"/>
      <c r="G127" s="611"/>
      <c r="H127" s="611"/>
      <c r="I127" s="611"/>
      <c r="J127" s="611"/>
      <c r="K127" s="611"/>
      <c r="L127" s="611"/>
      <c r="M127" s="611"/>
      <c r="N127" s="611"/>
      <c r="O127" s="611"/>
      <c r="P127" s="74"/>
      <c r="Q127" s="74"/>
    </row>
    <row r="128" spans="1:17" ht="25.5" hidden="1">
      <c r="A128" s="621"/>
      <c r="B128" s="621"/>
      <c r="C128" s="610"/>
      <c r="D128" s="613" t="s">
        <v>522</v>
      </c>
      <c r="E128" s="60" t="s">
        <v>107</v>
      </c>
      <c r="F128" s="613" t="s">
        <v>523</v>
      </c>
      <c r="G128" s="613" t="s">
        <v>524</v>
      </c>
      <c r="H128" s="60" t="s">
        <v>107</v>
      </c>
      <c r="I128" s="613" t="s">
        <v>525</v>
      </c>
      <c r="J128" s="613" t="s">
        <v>526</v>
      </c>
      <c r="K128" s="613" t="s">
        <v>527</v>
      </c>
      <c r="L128" s="613" t="s">
        <v>528</v>
      </c>
      <c r="M128" s="613" t="s">
        <v>529</v>
      </c>
      <c r="N128" s="613" t="s">
        <v>530</v>
      </c>
      <c r="O128" s="613" t="s">
        <v>531</v>
      </c>
      <c r="P128" s="74"/>
      <c r="Q128" s="74"/>
    </row>
    <row r="129" spans="1:17" ht="240.6" hidden="1" customHeight="1">
      <c r="A129" s="621"/>
      <c r="B129" s="621"/>
      <c r="C129" s="610"/>
      <c r="D129" s="613"/>
      <c r="E129" s="60" t="s">
        <v>532</v>
      </c>
      <c r="F129" s="613"/>
      <c r="G129" s="613"/>
      <c r="H129" s="60" t="s">
        <v>533</v>
      </c>
      <c r="I129" s="613"/>
      <c r="J129" s="613"/>
      <c r="K129" s="613"/>
      <c r="L129" s="613"/>
      <c r="M129" s="613"/>
      <c r="N129" s="613"/>
      <c r="O129" s="613"/>
      <c r="P129" s="74"/>
      <c r="Q129" s="74"/>
    </row>
    <row r="130" spans="1:17" hidden="1">
      <c r="A130" s="72">
        <v>1</v>
      </c>
      <c r="B130" s="72">
        <v>2</v>
      </c>
      <c r="C130" s="72">
        <v>3</v>
      </c>
      <c r="D130" s="72">
        <v>4</v>
      </c>
      <c r="E130" s="72">
        <v>5</v>
      </c>
      <c r="F130" s="72">
        <v>6</v>
      </c>
      <c r="G130" s="72">
        <v>7</v>
      </c>
      <c r="H130" s="72">
        <v>8</v>
      </c>
      <c r="I130" s="72">
        <v>9</v>
      </c>
      <c r="J130" s="72">
        <v>10</v>
      </c>
      <c r="K130" s="72">
        <v>11</v>
      </c>
      <c r="L130" s="72">
        <v>12</v>
      </c>
      <c r="M130" s="72">
        <v>13</v>
      </c>
      <c r="N130" s="73">
        <v>14</v>
      </c>
      <c r="O130" s="73">
        <v>15</v>
      </c>
      <c r="P130" s="74"/>
      <c r="Q130" s="74"/>
    </row>
    <row r="131" spans="1:17" hidden="1">
      <c r="A131" s="75" t="s">
        <v>491</v>
      </c>
      <c r="B131" s="62">
        <v>1</v>
      </c>
      <c r="C131" s="65">
        <f>D131+F131+G131+I131+J131+K131+L131+M131+N131+O131</f>
        <v>0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74"/>
      <c r="Q131" s="74"/>
    </row>
    <row r="132" spans="1:17" ht="26.25" hidden="1">
      <c r="A132" s="71" t="s">
        <v>534</v>
      </c>
      <c r="B132" s="62">
        <v>2</v>
      </c>
      <c r="C132" s="65">
        <f t="shared" ref="C132:C153" si="9">D132+F132+G132+I132+J132+K132+L132+M132+N132+O132</f>
        <v>0</v>
      </c>
      <c r="D132" s="65">
        <f>SUM(D134:D136)</f>
        <v>0</v>
      </c>
      <c r="E132" s="65">
        <f t="shared" ref="E132:O132" si="10">SUM(E134:E136)</f>
        <v>0</v>
      </c>
      <c r="F132" s="65">
        <f t="shared" si="10"/>
        <v>0</v>
      </c>
      <c r="G132" s="65">
        <f t="shared" si="10"/>
        <v>0</v>
      </c>
      <c r="H132" s="65">
        <f t="shared" si="10"/>
        <v>0</v>
      </c>
      <c r="I132" s="65">
        <f t="shared" si="10"/>
        <v>0</v>
      </c>
      <c r="J132" s="65">
        <f t="shared" si="10"/>
        <v>0</v>
      </c>
      <c r="K132" s="65">
        <f t="shared" si="10"/>
        <v>0</v>
      </c>
      <c r="L132" s="65">
        <f t="shared" si="10"/>
        <v>0</v>
      </c>
      <c r="M132" s="65">
        <f t="shared" si="10"/>
        <v>0</v>
      </c>
      <c r="N132" s="65">
        <f t="shared" si="10"/>
        <v>0</v>
      </c>
      <c r="O132" s="65">
        <f t="shared" si="10"/>
        <v>0</v>
      </c>
      <c r="P132" s="74"/>
      <c r="Q132" s="74"/>
    </row>
    <row r="133" spans="1:17" hidden="1">
      <c r="A133" s="75" t="s">
        <v>535</v>
      </c>
      <c r="B133" s="62"/>
      <c r="C133" s="68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7" hidden="1">
      <c r="A134" s="75" t="s">
        <v>536</v>
      </c>
      <c r="B134" s="62">
        <v>3</v>
      </c>
      <c r="C134" s="65">
        <f t="shared" si="9"/>
        <v>0</v>
      </c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7" hidden="1">
      <c r="A135" s="75" t="s">
        <v>537</v>
      </c>
      <c r="B135" s="62">
        <v>4</v>
      </c>
      <c r="C135" s="65">
        <f t="shared" si="9"/>
        <v>0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7" hidden="1">
      <c r="A136" s="75" t="s">
        <v>538</v>
      </c>
      <c r="B136" s="62">
        <v>5</v>
      </c>
      <c r="C136" s="65">
        <f t="shared" si="9"/>
        <v>0</v>
      </c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7" hidden="1">
      <c r="A137" s="77" t="s">
        <v>519</v>
      </c>
      <c r="B137" s="62">
        <v>6</v>
      </c>
      <c r="C137" s="65">
        <f t="shared" si="9"/>
        <v>0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7" ht="26.25" hidden="1">
      <c r="A138" s="71" t="s">
        <v>571</v>
      </c>
      <c r="B138" s="62">
        <v>7</v>
      </c>
      <c r="C138" s="65">
        <f t="shared" si="9"/>
        <v>0</v>
      </c>
      <c r="D138" s="65">
        <f>SUM(D140:D147)</f>
        <v>0</v>
      </c>
      <c r="E138" s="65">
        <f t="shared" ref="E138:O138" si="11">SUM(E140:E147)</f>
        <v>0</v>
      </c>
      <c r="F138" s="65">
        <f t="shared" si="11"/>
        <v>0</v>
      </c>
      <c r="G138" s="65">
        <f t="shared" si="11"/>
        <v>0</v>
      </c>
      <c r="H138" s="65">
        <f t="shared" si="11"/>
        <v>0</v>
      </c>
      <c r="I138" s="65">
        <f t="shared" si="11"/>
        <v>0</v>
      </c>
      <c r="J138" s="65">
        <f t="shared" si="11"/>
        <v>0</v>
      </c>
      <c r="K138" s="65">
        <f t="shared" si="11"/>
        <v>0</v>
      </c>
      <c r="L138" s="65">
        <f t="shared" si="11"/>
        <v>0</v>
      </c>
      <c r="M138" s="65">
        <f t="shared" si="11"/>
        <v>0</v>
      </c>
      <c r="N138" s="65">
        <f t="shared" si="11"/>
        <v>0</v>
      </c>
      <c r="O138" s="65">
        <f t="shared" si="11"/>
        <v>0</v>
      </c>
    </row>
    <row r="139" spans="1:17" hidden="1">
      <c r="A139" s="75" t="s">
        <v>535</v>
      </c>
      <c r="B139" s="62"/>
      <c r="C139" s="68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7" hidden="1">
      <c r="A140" s="75" t="s">
        <v>540</v>
      </c>
      <c r="B140" s="62">
        <v>8</v>
      </c>
      <c r="C140" s="65">
        <f t="shared" si="9"/>
        <v>0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7" hidden="1">
      <c r="A141" s="76" t="s">
        <v>495</v>
      </c>
      <c r="B141" s="62">
        <v>9</v>
      </c>
      <c r="C141" s="65">
        <f t="shared" si="9"/>
        <v>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7" hidden="1">
      <c r="A142" s="76" t="s">
        <v>496</v>
      </c>
      <c r="B142" s="62">
        <v>10</v>
      </c>
      <c r="C142" s="65">
        <f t="shared" si="9"/>
        <v>0</v>
      </c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7" hidden="1">
      <c r="A143" s="76" t="s">
        <v>497</v>
      </c>
      <c r="B143" s="62">
        <v>11</v>
      </c>
      <c r="C143" s="65">
        <f t="shared" si="9"/>
        <v>0</v>
      </c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7" hidden="1">
      <c r="A144" s="76" t="s">
        <v>513</v>
      </c>
      <c r="B144" s="62">
        <v>12</v>
      </c>
      <c r="C144" s="65">
        <f t="shared" si="9"/>
        <v>0</v>
      </c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 hidden="1">
      <c r="A145" s="75" t="s">
        <v>541</v>
      </c>
      <c r="B145" s="62">
        <v>13</v>
      </c>
      <c r="C145" s="65">
        <f t="shared" si="9"/>
        <v>0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 ht="39" hidden="1">
      <c r="A146" s="71" t="s">
        <v>542</v>
      </c>
      <c r="B146" s="62">
        <v>14</v>
      </c>
      <c r="C146" s="65">
        <f t="shared" si="9"/>
        <v>0</v>
      </c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 hidden="1">
      <c r="A147" s="75" t="s">
        <v>543</v>
      </c>
      <c r="B147" s="62">
        <v>15</v>
      </c>
      <c r="C147" s="65">
        <f t="shared" si="9"/>
        <v>0</v>
      </c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 ht="39" hidden="1">
      <c r="A148" s="71" t="s">
        <v>572</v>
      </c>
      <c r="B148" s="62">
        <v>16</v>
      </c>
      <c r="C148" s="65">
        <f t="shared" si="9"/>
        <v>0</v>
      </c>
      <c r="D148" s="65">
        <f>D150+D151</f>
        <v>0</v>
      </c>
      <c r="E148" s="65">
        <f t="shared" ref="E148:O148" si="12">E150+E151</f>
        <v>0</v>
      </c>
      <c r="F148" s="65">
        <f t="shared" si="12"/>
        <v>0</v>
      </c>
      <c r="G148" s="65">
        <f t="shared" si="12"/>
        <v>0</v>
      </c>
      <c r="H148" s="65">
        <f t="shared" si="12"/>
        <v>0</v>
      </c>
      <c r="I148" s="65">
        <f t="shared" si="12"/>
        <v>0</v>
      </c>
      <c r="J148" s="65">
        <f t="shared" si="12"/>
        <v>0</v>
      </c>
      <c r="K148" s="65">
        <f t="shared" si="12"/>
        <v>0</v>
      </c>
      <c r="L148" s="65">
        <f t="shared" si="12"/>
        <v>0</v>
      </c>
      <c r="M148" s="65">
        <f t="shared" si="12"/>
        <v>0</v>
      </c>
      <c r="N148" s="65">
        <f t="shared" si="12"/>
        <v>0</v>
      </c>
      <c r="O148" s="65">
        <f t="shared" si="12"/>
        <v>0</v>
      </c>
    </row>
    <row r="149" spans="1:15" hidden="1">
      <c r="A149" s="75" t="s">
        <v>545</v>
      </c>
      <c r="B149" s="62"/>
      <c r="C149" s="68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 hidden="1">
      <c r="A150" s="75" t="s">
        <v>515</v>
      </c>
      <c r="B150" s="62">
        <v>17</v>
      </c>
      <c r="C150" s="65">
        <f t="shared" si="9"/>
        <v>0</v>
      </c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 hidden="1">
      <c r="A151" s="75" t="s">
        <v>573</v>
      </c>
      <c r="B151" s="62">
        <v>18</v>
      </c>
      <c r="C151" s="65">
        <f t="shared" si="9"/>
        <v>0</v>
      </c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 ht="26.25" hidden="1">
      <c r="A152" s="71" t="s">
        <v>574</v>
      </c>
      <c r="B152" s="62">
        <v>19</v>
      </c>
      <c r="C152" s="65">
        <f t="shared" si="9"/>
        <v>0</v>
      </c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 ht="26.25" hidden="1">
      <c r="A153" s="71" t="s">
        <v>575</v>
      </c>
      <c r="B153" s="62">
        <v>20</v>
      </c>
      <c r="C153" s="65">
        <f t="shared" si="9"/>
        <v>0</v>
      </c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</row>
    <row r="154" spans="1:15" hidden="1"/>
    <row r="155" spans="1:15" hidden="1"/>
    <row r="156" spans="1:15" hidden="1"/>
    <row r="157" spans="1:15" ht="62.45" hidden="1" customHeight="1">
      <c r="A157" s="612" t="s">
        <v>576</v>
      </c>
      <c r="B157" s="612"/>
      <c r="C157" s="612"/>
      <c r="D157" s="612"/>
      <c r="E157" s="612"/>
      <c r="F157" s="612"/>
      <c r="G157" s="612"/>
      <c r="H157" s="78"/>
      <c r="I157" s="78"/>
      <c r="J157" s="78"/>
      <c r="K157" s="78"/>
      <c r="L157" s="78"/>
      <c r="M157" s="78"/>
      <c r="N157" s="78"/>
      <c r="O157" s="78"/>
    </row>
    <row r="158" spans="1:15" hidden="1"/>
    <row r="159" spans="1:15" ht="19.149999999999999" hidden="1" customHeight="1">
      <c r="A159" s="613" t="s">
        <v>93</v>
      </c>
      <c r="B159" s="615" t="s">
        <v>484</v>
      </c>
      <c r="C159" s="616" t="s">
        <v>577</v>
      </c>
      <c r="D159" s="619" t="s">
        <v>107</v>
      </c>
      <c r="E159" s="613"/>
      <c r="F159" s="613"/>
      <c r="G159" s="613"/>
    </row>
    <row r="160" spans="1:15" hidden="1">
      <c r="A160" s="613"/>
      <c r="B160" s="615"/>
      <c r="C160" s="617"/>
      <c r="D160" s="619" t="s">
        <v>578</v>
      </c>
      <c r="E160" s="613" t="s">
        <v>579</v>
      </c>
      <c r="F160" s="613" t="s">
        <v>107</v>
      </c>
      <c r="G160" s="613"/>
    </row>
    <row r="161" spans="1:7" ht="109.15" hidden="1" customHeight="1">
      <c r="A161" s="613"/>
      <c r="B161" s="615"/>
      <c r="C161" s="618"/>
      <c r="D161" s="619"/>
      <c r="E161" s="613"/>
      <c r="F161" s="64" t="s">
        <v>580</v>
      </c>
      <c r="G161" s="64" t="s">
        <v>490</v>
      </c>
    </row>
    <row r="162" spans="1:7" hidden="1">
      <c r="A162" s="64">
        <v>1</v>
      </c>
      <c r="B162" s="64">
        <v>2</v>
      </c>
      <c r="C162" s="79">
        <v>3</v>
      </c>
      <c r="D162" s="64">
        <v>4</v>
      </c>
      <c r="E162" s="64">
        <v>5</v>
      </c>
      <c r="F162" s="64">
        <v>6</v>
      </c>
      <c r="G162" s="64">
        <v>7</v>
      </c>
    </row>
    <row r="163" spans="1:7" hidden="1">
      <c r="A163" s="80" t="s">
        <v>491</v>
      </c>
      <c r="B163" s="67">
        <v>1</v>
      </c>
      <c r="C163" s="81">
        <f>D163+E163</f>
        <v>0</v>
      </c>
      <c r="D163" s="82"/>
      <c r="E163" s="81">
        <f>F163+G163</f>
        <v>0</v>
      </c>
      <c r="F163" s="82"/>
      <c r="G163" s="82"/>
    </row>
    <row r="164" spans="1:7" ht="25.5" hidden="1">
      <c r="A164" s="80" t="s">
        <v>512</v>
      </c>
      <c r="B164" s="67">
        <v>2</v>
      </c>
      <c r="C164" s="81">
        <f t="shared" ref="C164:C213" si="13">D164+E164</f>
        <v>0</v>
      </c>
      <c r="D164" s="82"/>
      <c r="E164" s="81">
        <f t="shared" ref="E164:E173" si="14">F164+G164</f>
        <v>0</v>
      </c>
      <c r="F164" s="82"/>
      <c r="G164" s="82"/>
    </row>
    <row r="165" spans="1:7" hidden="1">
      <c r="A165" s="71" t="s">
        <v>493</v>
      </c>
      <c r="B165" s="67"/>
      <c r="C165" s="83"/>
      <c r="D165" s="82"/>
      <c r="E165" s="83"/>
      <c r="F165" s="82"/>
      <c r="G165" s="82"/>
    </row>
    <row r="166" spans="1:7" hidden="1">
      <c r="A166" s="76" t="s">
        <v>494</v>
      </c>
      <c r="B166" s="67">
        <v>3</v>
      </c>
      <c r="C166" s="81">
        <f t="shared" si="13"/>
        <v>0</v>
      </c>
      <c r="D166" s="82"/>
      <c r="E166" s="81">
        <f t="shared" si="14"/>
        <v>0</v>
      </c>
      <c r="F166" s="82"/>
      <c r="G166" s="82"/>
    </row>
    <row r="167" spans="1:7" hidden="1">
      <c r="A167" s="76" t="s">
        <v>495</v>
      </c>
      <c r="B167" s="67">
        <v>4</v>
      </c>
      <c r="C167" s="81">
        <f t="shared" si="13"/>
        <v>0</v>
      </c>
      <c r="D167" s="82"/>
      <c r="E167" s="81">
        <f t="shared" si="14"/>
        <v>0</v>
      </c>
      <c r="F167" s="82"/>
      <c r="G167" s="82"/>
    </row>
    <row r="168" spans="1:7" hidden="1">
      <c r="A168" s="76" t="s">
        <v>496</v>
      </c>
      <c r="B168" s="67">
        <v>5</v>
      </c>
      <c r="C168" s="81">
        <f t="shared" si="13"/>
        <v>0</v>
      </c>
      <c r="D168" s="82"/>
      <c r="E168" s="81">
        <f t="shared" si="14"/>
        <v>0</v>
      </c>
      <c r="F168" s="82"/>
      <c r="G168" s="82"/>
    </row>
    <row r="169" spans="1:7" hidden="1">
      <c r="A169" s="76" t="s">
        <v>497</v>
      </c>
      <c r="B169" s="67">
        <v>6</v>
      </c>
      <c r="C169" s="81">
        <f t="shared" si="13"/>
        <v>0</v>
      </c>
      <c r="D169" s="82"/>
      <c r="E169" s="81">
        <f t="shared" si="14"/>
        <v>0</v>
      </c>
      <c r="F169" s="82"/>
      <c r="G169" s="82"/>
    </row>
    <row r="170" spans="1:7" hidden="1">
      <c r="A170" s="76" t="s">
        <v>513</v>
      </c>
      <c r="B170" s="67">
        <v>7</v>
      </c>
      <c r="C170" s="81">
        <f t="shared" si="13"/>
        <v>0</v>
      </c>
      <c r="D170" s="82"/>
      <c r="E170" s="81">
        <f t="shared" si="14"/>
        <v>0</v>
      </c>
      <c r="F170" s="82"/>
      <c r="G170" s="82"/>
    </row>
    <row r="171" spans="1:7" hidden="1">
      <c r="A171" s="76" t="s">
        <v>499</v>
      </c>
      <c r="B171" s="67">
        <v>8</v>
      </c>
      <c r="C171" s="81">
        <f t="shared" si="13"/>
        <v>0</v>
      </c>
      <c r="D171" s="82"/>
      <c r="E171" s="81">
        <f t="shared" si="14"/>
        <v>0</v>
      </c>
      <c r="F171" s="82"/>
      <c r="G171" s="82"/>
    </row>
    <row r="172" spans="1:7" ht="39" hidden="1">
      <c r="A172" s="76" t="s">
        <v>500</v>
      </c>
      <c r="B172" s="67">
        <v>9</v>
      </c>
      <c r="C172" s="81">
        <f t="shared" si="13"/>
        <v>0</v>
      </c>
      <c r="D172" s="82"/>
      <c r="E172" s="81">
        <f t="shared" si="14"/>
        <v>0</v>
      </c>
      <c r="F172" s="82"/>
      <c r="G172" s="82"/>
    </row>
    <row r="173" spans="1:7" hidden="1">
      <c r="A173" s="76" t="s">
        <v>501</v>
      </c>
      <c r="B173" s="67">
        <v>10</v>
      </c>
      <c r="C173" s="81">
        <f t="shared" si="13"/>
        <v>0</v>
      </c>
      <c r="D173" s="82"/>
      <c r="E173" s="81">
        <f t="shared" si="14"/>
        <v>0</v>
      </c>
      <c r="F173" s="82"/>
      <c r="G173" s="82"/>
    </row>
    <row r="174" spans="1:7" ht="38.25" hidden="1">
      <c r="A174" s="84" t="s">
        <v>581</v>
      </c>
      <c r="B174" s="67">
        <v>11</v>
      </c>
      <c r="C174" s="81">
        <f t="shared" si="13"/>
        <v>0</v>
      </c>
      <c r="D174" s="81">
        <f>D175+D189</f>
        <v>0</v>
      </c>
      <c r="E174" s="81">
        <f>E175+E189</f>
        <v>0</v>
      </c>
      <c r="F174" s="81">
        <f>F175+F189</f>
        <v>0</v>
      </c>
      <c r="G174" s="81">
        <f>G175+G189</f>
        <v>0</v>
      </c>
    </row>
    <row r="175" spans="1:7" ht="26.25" hidden="1">
      <c r="A175" s="71" t="s">
        <v>582</v>
      </c>
      <c r="B175" s="67">
        <v>12</v>
      </c>
      <c r="C175" s="81">
        <f t="shared" si="13"/>
        <v>0</v>
      </c>
      <c r="D175" s="85">
        <f>SUM(D177:D188)</f>
        <v>0</v>
      </c>
      <c r="E175" s="81">
        <f>SUM(E177:E188)</f>
        <v>0</v>
      </c>
      <c r="F175" s="85">
        <f>SUM(F177:F188)</f>
        <v>0</v>
      </c>
      <c r="G175" s="85">
        <f>SUM(G185:G188)</f>
        <v>0</v>
      </c>
    </row>
    <row r="176" spans="1:7" hidden="1">
      <c r="A176" s="71" t="s">
        <v>561</v>
      </c>
      <c r="B176" s="67"/>
      <c r="C176" s="83"/>
      <c r="D176" s="82"/>
      <c r="E176" s="83"/>
      <c r="F176" s="82"/>
      <c r="G176" s="82"/>
    </row>
    <row r="177" spans="1:7" hidden="1">
      <c r="A177" s="71" t="s">
        <v>583</v>
      </c>
      <c r="B177" s="67">
        <v>13</v>
      </c>
      <c r="C177" s="81">
        <f t="shared" si="13"/>
        <v>0</v>
      </c>
      <c r="D177" s="82"/>
      <c r="E177" s="81">
        <f>F177</f>
        <v>0</v>
      </c>
      <c r="F177" s="82"/>
      <c r="G177" s="67" t="s">
        <v>584</v>
      </c>
    </row>
    <row r="178" spans="1:7" hidden="1">
      <c r="A178" s="71" t="s">
        <v>585</v>
      </c>
      <c r="B178" s="67">
        <v>14</v>
      </c>
      <c r="C178" s="81">
        <f t="shared" si="13"/>
        <v>0</v>
      </c>
      <c r="D178" s="82"/>
      <c r="E178" s="81">
        <f t="shared" ref="E178:E184" si="15">F178</f>
        <v>0</v>
      </c>
      <c r="F178" s="82"/>
      <c r="G178" s="67" t="s">
        <v>584</v>
      </c>
    </row>
    <row r="179" spans="1:7" hidden="1">
      <c r="A179" s="71" t="s">
        <v>586</v>
      </c>
      <c r="B179" s="67">
        <v>15</v>
      </c>
      <c r="C179" s="81">
        <f t="shared" si="13"/>
        <v>0</v>
      </c>
      <c r="D179" s="82"/>
      <c r="E179" s="81">
        <f t="shared" si="15"/>
        <v>0</v>
      </c>
      <c r="F179" s="82"/>
      <c r="G179" s="67" t="s">
        <v>584</v>
      </c>
    </row>
    <row r="180" spans="1:7" hidden="1">
      <c r="A180" s="71" t="s">
        <v>587</v>
      </c>
      <c r="B180" s="67">
        <v>16</v>
      </c>
      <c r="C180" s="81">
        <f t="shared" si="13"/>
        <v>0</v>
      </c>
      <c r="D180" s="82"/>
      <c r="E180" s="81">
        <f t="shared" si="15"/>
        <v>0</v>
      </c>
      <c r="F180" s="82"/>
      <c r="G180" s="67" t="s">
        <v>584</v>
      </c>
    </row>
    <row r="181" spans="1:7" hidden="1">
      <c r="A181" s="71" t="s">
        <v>588</v>
      </c>
      <c r="B181" s="67">
        <v>17</v>
      </c>
      <c r="C181" s="81">
        <f t="shared" si="13"/>
        <v>0</v>
      </c>
      <c r="D181" s="82"/>
      <c r="E181" s="81">
        <f t="shared" si="15"/>
        <v>0</v>
      </c>
      <c r="F181" s="82"/>
      <c r="G181" s="67" t="s">
        <v>584</v>
      </c>
    </row>
    <row r="182" spans="1:7" hidden="1">
      <c r="A182" s="71" t="s">
        <v>589</v>
      </c>
      <c r="B182" s="67">
        <v>18</v>
      </c>
      <c r="C182" s="81">
        <f t="shared" si="13"/>
        <v>0</v>
      </c>
      <c r="D182" s="82"/>
      <c r="E182" s="81">
        <f t="shared" si="15"/>
        <v>0</v>
      </c>
      <c r="F182" s="82"/>
      <c r="G182" s="67" t="s">
        <v>584</v>
      </c>
    </row>
    <row r="183" spans="1:7" hidden="1">
      <c r="A183" s="71" t="s">
        <v>590</v>
      </c>
      <c r="B183" s="67">
        <v>19</v>
      </c>
      <c r="C183" s="81">
        <f t="shared" si="13"/>
        <v>0</v>
      </c>
      <c r="D183" s="82"/>
      <c r="E183" s="81">
        <f t="shared" si="15"/>
        <v>0</v>
      </c>
      <c r="F183" s="82"/>
      <c r="G183" s="67" t="s">
        <v>584</v>
      </c>
    </row>
    <row r="184" spans="1:7" hidden="1">
      <c r="A184" s="71" t="s">
        <v>591</v>
      </c>
      <c r="B184" s="67">
        <v>20</v>
      </c>
      <c r="C184" s="81">
        <f t="shared" si="13"/>
        <v>0</v>
      </c>
      <c r="D184" s="82"/>
      <c r="E184" s="81">
        <f t="shared" si="15"/>
        <v>0</v>
      </c>
      <c r="F184" s="82"/>
      <c r="G184" s="67" t="s">
        <v>584</v>
      </c>
    </row>
    <row r="185" spans="1:7" hidden="1">
      <c r="A185" s="71" t="s">
        <v>592</v>
      </c>
      <c r="B185" s="67">
        <v>21</v>
      </c>
      <c r="C185" s="81">
        <f t="shared" si="13"/>
        <v>0</v>
      </c>
      <c r="D185" s="82"/>
      <c r="E185" s="81">
        <f>F185+G185</f>
        <v>0</v>
      </c>
      <c r="F185" s="82"/>
      <c r="G185" s="82"/>
    </row>
    <row r="186" spans="1:7" hidden="1">
      <c r="A186" s="71" t="s">
        <v>593</v>
      </c>
      <c r="B186" s="67">
        <v>22</v>
      </c>
      <c r="C186" s="81">
        <f t="shared" si="13"/>
        <v>0</v>
      </c>
      <c r="D186" s="82"/>
      <c r="E186" s="81">
        <f>F186+G186</f>
        <v>0</v>
      </c>
      <c r="F186" s="82"/>
      <c r="G186" s="82"/>
    </row>
    <row r="187" spans="1:7" hidden="1">
      <c r="A187" s="71" t="s">
        <v>594</v>
      </c>
      <c r="B187" s="67">
        <v>23</v>
      </c>
      <c r="C187" s="81">
        <f t="shared" si="13"/>
        <v>0</v>
      </c>
      <c r="D187" s="82"/>
      <c r="E187" s="81">
        <f>F187+G187</f>
        <v>0</v>
      </c>
      <c r="F187" s="82"/>
      <c r="G187" s="82"/>
    </row>
    <row r="188" spans="1:7" hidden="1">
      <c r="A188" s="71" t="s">
        <v>595</v>
      </c>
      <c r="B188" s="67">
        <v>24</v>
      </c>
      <c r="C188" s="81">
        <f t="shared" si="13"/>
        <v>0</v>
      </c>
      <c r="D188" s="82"/>
      <c r="E188" s="81">
        <f>F188+G188</f>
        <v>0</v>
      </c>
      <c r="F188" s="82"/>
      <c r="G188" s="82"/>
    </row>
    <row r="189" spans="1:7" hidden="1">
      <c r="A189" s="71" t="s">
        <v>596</v>
      </c>
      <c r="B189" s="67">
        <v>25</v>
      </c>
      <c r="C189" s="81">
        <f t="shared" si="13"/>
        <v>0</v>
      </c>
      <c r="D189" s="81">
        <f>SUM(D191:D202)</f>
        <v>0</v>
      </c>
      <c r="E189" s="81">
        <f>SUM(E191:E202)</f>
        <v>0</v>
      </c>
      <c r="F189" s="81">
        <f>SUM(F191:F202)</f>
        <v>0</v>
      </c>
      <c r="G189" s="81">
        <f>SUM(G191:G202)</f>
        <v>0</v>
      </c>
    </row>
    <row r="190" spans="1:7" hidden="1">
      <c r="A190" s="71" t="s">
        <v>561</v>
      </c>
      <c r="B190" s="67"/>
      <c r="C190" s="83"/>
      <c r="D190" s="82"/>
      <c r="E190" s="83"/>
      <c r="F190" s="82"/>
      <c r="G190" s="82"/>
    </row>
    <row r="191" spans="1:7" hidden="1">
      <c r="A191" s="71" t="s">
        <v>597</v>
      </c>
      <c r="B191" s="67">
        <v>26</v>
      </c>
      <c r="C191" s="81">
        <f t="shared" si="13"/>
        <v>0</v>
      </c>
      <c r="D191" s="82"/>
      <c r="E191" s="81">
        <f>F191</f>
        <v>0</v>
      </c>
      <c r="F191" s="82"/>
      <c r="G191" s="67" t="s">
        <v>584</v>
      </c>
    </row>
    <row r="192" spans="1:7" hidden="1">
      <c r="A192" s="71" t="s">
        <v>585</v>
      </c>
      <c r="B192" s="67">
        <v>27</v>
      </c>
      <c r="C192" s="81">
        <f t="shared" si="13"/>
        <v>0</v>
      </c>
      <c r="D192" s="82"/>
      <c r="E192" s="81">
        <f t="shared" ref="E192:E198" si="16">F192</f>
        <v>0</v>
      </c>
      <c r="F192" s="82"/>
      <c r="G192" s="67" t="s">
        <v>584</v>
      </c>
    </row>
    <row r="193" spans="1:7" hidden="1">
      <c r="A193" s="71" t="s">
        <v>586</v>
      </c>
      <c r="B193" s="67">
        <v>28</v>
      </c>
      <c r="C193" s="81">
        <f t="shared" si="13"/>
        <v>0</v>
      </c>
      <c r="D193" s="82"/>
      <c r="E193" s="81">
        <f t="shared" si="16"/>
        <v>0</v>
      </c>
      <c r="F193" s="82"/>
      <c r="G193" s="67" t="s">
        <v>584</v>
      </c>
    </row>
    <row r="194" spans="1:7" hidden="1">
      <c r="A194" s="71" t="s">
        <v>587</v>
      </c>
      <c r="B194" s="67">
        <v>29</v>
      </c>
      <c r="C194" s="81">
        <f t="shared" si="13"/>
        <v>0</v>
      </c>
      <c r="D194" s="82"/>
      <c r="E194" s="81">
        <f t="shared" si="16"/>
        <v>0</v>
      </c>
      <c r="F194" s="82"/>
      <c r="G194" s="67" t="s">
        <v>584</v>
      </c>
    </row>
    <row r="195" spans="1:7" hidden="1">
      <c r="A195" s="71" t="s">
        <v>588</v>
      </c>
      <c r="B195" s="67">
        <v>30</v>
      </c>
      <c r="C195" s="81">
        <f t="shared" si="13"/>
        <v>0</v>
      </c>
      <c r="D195" s="82"/>
      <c r="E195" s="81">
        <f t="shared" si="16"/>
        <v>0</v>
      </c>
      <c r="F195" s="82"/>
      <c r="G195" s="67" t="s">
        <v>584</v>
      </c>
    </row>
    <row r="196" spans="1:7" hidden="1">
      <c r="A196" s="71" t="s">
        <v>589</v>
      </c>
      <c r="B196" s="67">
        <v>31</v>
      </c>
      <c r="C196" s="81">
        <f t="shared" si="13"/>
        <v>0</v>
      </c>
      <c r="D196" s="82"/>
      <c r="E196" s="81">
        <f t="shared" si="16"/>
        <v>0</v>
      </c>
      <c r="F196" s="82"/>
      <c r="G196" s="67" t="s">
        <v>584</v>
      </c>
    </row>
    <row r="197" spans="1:7" hidden="1">
      <c r="A197" s="71" t="s">
        <v>590</v>
      </c>
      <c r="B197" s="67">
        <v>32</v>
      </c>
      <c r="C197" s="81">
        <f t="shared" si="13"/>
        <v>0</v>
      </c>
      <c r="D197" s="82"/>
      <c r="E197" s="81">
        <f t="shared" si="16"/>
        <v>0</v>
      </c>
      <c r="F197" s="82"/>
      <c r="G197" s="67" t="s">
        <v>584</v>
      </c>
    </row>
    <row r="198" spans="1:7" hidden="1">
      <c r="A198" s="71" t="s">
        <v>591</v>
      </c>
      <c r="B198" s="67">
        <v>33</v>
      </c>
      <c r="C198" s="81">
        <f t="shared" si="13"/>
        <v>0</v>
      </c>
      <c r="D198" s="82"/>
      <c r="E198" s="81">
        <f t="shared" si="16"/>
        <v>0</v>
      </c>
      <c r="F198" s="82"/>
      <c r="G198" s="67" t="s">
        <v>584</v>
      </c>
    </row>
    <row r="199" spans="1:7" hidden="1">
      <c r="A199" s="71" t="s">
        <v>592</v>
      </c>
      <c r="B199" s="67">
        <v>34</v>
      </c>
      <c r="C199" s="81">
        <f t="shared" si="13"/>
        <v>0</v>
      </c>
      <c r="D199" s="82"/>
      <c r="E199" s="81">
        <f t="shared" ref="E199:E207" si="17">F199+G199</f>
        <v>0</v>
      </c>
      <c r="F199" s="82"/>
      <c r="G199" s="82"/>
    </row>
    <row r="200" spans="1:7" hidden="1">
      <c r="A200" s="71" t="s">
        <v>593</v>
      </c>
      <c r="B200" s="67">
        <v>35</v>
      </c>
      <c r="C200" s="81">
        <f t="shared" si="13"/>
        <v>0</v>
      </c>
      <c r="D200" s="82"/>
      <c r="E200" s="81">
        <f t="shared" si="17"/>
        <v>0</v>
      </c>
      <c r="F200" s="82"/>
      <c r="G200" s="82"/>
    </row>
    <row r="201" spans="1:7" hidden="1">
      <c r="A201" s="71" t="s">
        <v>594</v>
      </c>
      <c r="B201" s="67">
        <v>36</v>
      </c>
      <c r="C201" s="81">
        <f t="shared" si="13"/>
        <v>0</v>
      </c>
      <c r="D201" s="82"/>
      <c r="E201" s="81">
        <f t="shared" si="17"/>
        <v>0</v>
      </c>
      <c r="F201" s="82"/>
      <c r="G201" s="82"/>
    </row>
    <row r="202" spans="1:7" hidden="1">
      <c r="A202" s="71" t="s">
        <v>595</v>
      </c>
      <c r="B202" s="67">
        <v>37</v>
      </c>
      <c r="C202" s="81">
        <f t="shared" si="13"/>
        <v>0</v>
      </c>
      <c r="D202" s="82"/>
      <c r="E202" s="81">
        <f t="shared" si="17"/>
        <v>0</v>
      </c>
      <c r="F202" s="82"/>
      <c r="G202" s="82"/>
    </row>
    <row r="203" spans="1:7" ht="25.5" hidden="1">
      <c r="A203" s="60" t="s">
        <v>598</v>
      </c>
      <c r="B203" s="67">
        <v>38</v>
      </c>
      <c r="C203" s="81">
        <f t="shared" si="13"/>
        <v>0</v>
      </c>
      <c r="D203" s="82"/>
      <c r="E203" s="81">
        <f t="shared" si="17"/>
        <v>0</v>
      </c>
      <c r="F203" s="82"/>
      <c r="G203" s="82"/>
    </row>
    <row r="204" spans="1:7" ht="25.5" hidden="1">
      <c r="A204" s="60" t="s">
        <v>599</v>
      </c>
      <c r="B204" s="67">
        <v>39</v>
      </c>
      <c r="C204" s="81">
        <f t="shared" si="13"/>
        <v>0</v>
      </c>
      <c r="D204" s="82"/>
      <c r="E204" s="81">
        <f t="shared" si="17"/>
        <v>0</v>
      </c>
      <c r="F204" s="82"/>
      <c r="G204" s="82"/>
    </row>
    <row r="205" spans="1:7" ht="25.5" hidden="1">
      <c r="A205" s="60" t="s">
        <v>508</v>
      </c>
      <c r="B205" s="67">
        <v>40</v>
      </c>
      <c r="C205" s="81">
        <f t="shared" si="13"/>
        <v>0</v>
      </c>
      <c r="D205" s="82"/>
      <c r="E205" s="81">
        <f t="shared" si="17"/>
        <v>0</v>
      </c>
      <c r="F205" s="82"/>
      <c r="G205" s="82"/>
    </row>
    <row r="206" spans="1:7" ht="26.25" hidden="1">
      <c r="A206" s="71" t="s">
        <v>509</v>
      </c>
      <c r="B206" s="67">
        <v>41</v>
      </c>
      <c r="C206" s="81">
        <f t="shared" si="13"/>
        <v>0</v>
      </c>
      <c r="D206" s="82"/>
      <c r="E206" s="81">
        <f t="shared" si="17"/>
        <v>0</v>
      </c>
      <c r="F206" s="82"/>
      <c r="G206" s="82"/>
    </row>
    <row r="207" spans="1:7" ht="26.25" hidden="1">
      <c r="A207" s="71" t="s">
        <v>600</v>
      </c>
      <c r="B207" s="67">
        <v>42</v>
      </c>
      <c r="C207" s="81">
        <f t="shared" si="13"/>
        <v>0</v>
      </c>
      <c r="D207" s="82"/>
      <c r="E207" s="81">
        <f t="shared" si="17"/>
        <v>0</v>
      </c>
      <c r="F207" s="82"/>
      <c r="G207" s="82"/>
    </row>
    <row r="208" spans="1:7" ht="26.25" hidden="1">
      <c r="A208" s="71" t="s">
        <v>601</v>
      </c>
      <c r="B208" s="67">
        <v>43</v>
      </c>
      <c r="C208" s="81">
        <f t="shared" si="13"/>
        <v>0</v>
      </c>
      <c r="D208" s="81">
        <f>SUM(D210:D213)</f>
        <v>0</v>
      </c>
      <c r="E208" s="81">
        <f>SUM(E210:E213)</f>
        <v>0</v>
      </c>
      <c r="F208" s="81">
        <f>SUM(F210:F213)</f>
        <v>0</v>
      </c>
      <c r="G208" s="81">
        <f>SUM(G210:G213)</f>
        <v>0</v>
      </c>
    </row>
    <row r="209" spans="1:7" hidden="1">
      <c r="A209" s="71" t="s">
        <v>493</v>
      </c>
      <c r="B209" s="67"/>
      <c r="C209" s="83"/>
      <c r="D209" s="82"/>
      <c r="E209" s="85"/>
      <c r="F209" s="82"/>
      <c r="G209" s="82"/>
    </row>
    <row r="210" spans="1:7" hidden="1">
      <c r="A210" s="76" t="s">
        <v>536</v>
      </c>
      <c r="B210" s="67">
        <v>44</v>
      </c>
      <c r="C210" s="81">
        <f t="shared" si="13"/>
        <v>0</v>
      </c>
      <c r="D210" s="82"/>
      <c r="E210" s="81">
        <f>F210+G210</f>
        <v>0</v>
      </c>
      <c r="F210" s="82"/>
      <c r="G210" s="82"/>
    </row>
    <row r="211" spans="1:7" hidden="1">
      <c r="A211" s="76" t="s">
        <v>537</v>
      </c>
      <c r="B211" s="67">
        <v>45</v>
      </c>
      <c r="C211" s="81">
        <f t="shared" si="13"/>
        <v>0</v>
      </c>
      <c r="D211" s="82"/>
      <c r="E211" s="81">
        <f>F211+G211</f>
        <v>0</v>
      </c>
      <c r="F211" s="82"/>
      <c r="G211" s="82"/>
    </row>
    <row r="212" spans="1:7" hidden="1">
      <c r="A212" s="76" t="s">
        <v>602</v>
      </c>
      <c r="B212" s="67">
        <v>46</v>
      </c>
      <c r="C212" s="81">
        <f t="shared" si="13"/>
        <v>0</v>
      </c>
      <c r="D212" s="82"/>
      <c r="E212" s="81">
        <f>F212+G212</f>
        <v>0</v>
      </c>
      <c r="F212" s="82"/>
      <c r="G212" s="82"/>
    </row>
    <row r="213" spans="1:7" hidden="1">
      <c r="A213" s="76" t="s">
        <v>538</v>
      </c>
      <c r="B213" s="67">
        <v>47</v>
      </c>
      <c r="C213" s="81">
        <f t="shared" si="13"/>
        <v>0</v>
      </c>
      <c r="D213" s="82"/>
      <c r="E213" s="81">
        <f>F213+G213</f>
        <v>0</v>
      </c>
      <c r="F213" s="82"/>
      <c r="G213" s="82"/>
    </row>
    <row r="214" spans="1:7" ht="15.75">
      <c r="A214" s="86"/>
    </row>
    <row r="216" spans="1:7" ht="57" customHeight="1">
      <c r="A216" s="614" t="s">
        <v>603</v>
      </c>
      <c r="B216" s="614"/>
      <c r="C216" s="614"/>
      <c r="D216" s="614"/>
      <c r="E216" s="614"/>
      <c r="F216" s="614"/>
      <c r="G216" s="614"/>
    </row>
    <row r="218" spans="1:7" ht="21.6" customHeight="1">
      <c r="A218" s="613" t="s">
        <v>93</v>
      </c>
      <c r="B218" s="615" t="s">
        <v>484</v>
      </c>
      <c r="C218" s="616" t="s">
        <v>577</v>
      </c>
      <c r="D218" s="619" t="s">
        <v>107</v>
      </c>
      <c r="E218" s="613"/>
      <c r="F218" s="613"/>
      <c r="G218" s="613"/>
    </row>
    <row r="219" spans="1:7">
      <c r="A219" s="613"/>
      <c r="B219" s="615"/>
      <c r="C219" s="617"/>
      <c r="D219" s="619" t="s">
        <v>578</v>
      </c>
      <c r="E219" s="613" t="s">
        <v>579</v>
      </c>
      <c r="F219" s="613" t="s">
        <v>107</v>
      </c>
      <c r="G219" s="613"/>
    </row>
    <row r="220" spans="1:7" ht="106.15" customHeight="1">
      <c r="A220" s="613"/>
      <c r="B220" s="615"/>
      <c r="C220" s="618"/>
      <c r="D220" s="619"/>
      <c r="E220" s="613"/>
      <c r="F220" s="64" t="s">
        <v>580</v>
      </c>
      <c r="G220" s="64" t="s">
        <v>490</v>
      </c>
    </row>
    <row r="221" spans="1:7">
      <c r="A221" s="64">
        <v>1</v>
      </c>
      <c r="B221" s="64">
        <v>2</v>
      </c>
      <c r="C221" s="79">
        <v>3</v>
      </c>
      <c r="D221" s="64">
        <v>4</v>
      </c>
      <c r="E221" s="64">
        <v>5</v>
      </c>
      <c r="F221" s="64">
        <v>6</v>
      </c>
      <c r="G221" s="64">
        <v>7</v>
      </c>
    </row>
    <row r="222" spans="1:7">
      <c r="A222" s="59" t="s">
        <v>491</v>
      </c>
      <c r="B222" s="62">
        <v>1</v>
      </c>
      <c r="C222" s="98">
        <f>D222+E222</f>
        <v>0</v>
      </c>
      <c r="D222" s="66"/>
      <c r="E222" s="100">
        <f t="shared" ref="E222:E242" si="18">F222+G222</f>
        <v>0</v>
      </c>
      <c r="F222" s="66"/>
      <c r="G222" s="66"/>
    </row>
    <row r="223" spans="1:7" ht="30">
      <c r="A223" s="59" t="s">
        <v>604</v>
      </c>
      <c r="B223" s="62">
        <v>2</v>
      </c>
      <c r="C223" s="98">
        <f t="shared" ref="C223:C242" si="19">D223+E223</f>
        <v>59129</v>
      </c>
      <c r="D223" s="98">
        <f>SUM(D225:D232)</f>
        <v>59129</v>
      </c>
      <c r="E223" s="100">
        <f t="shared" si="18"/>
        <v>0</v>
      </c>
      <c r="F223" s="98">
        <f>SUM(F225:F232)</f>
        <v>0</v>
      </c>
      <c r="G223" s="98">
        <f>SUM(G225:G232)</f>
        <v>0</v>
      </c>
    </row>
    <row r="224" spans="1:7">
      <c r="A224" s="59" t="s">
        <v>605</v>
      </c>
      <c r="B224" s="62"/>
      <c r="C224" s="99"/>
      <c r="D224" s="66"/>
      <c r="E224" s="83"/>
      <c r="F224" s="66"/>
      <c r="G224" s="66"/>
    </row>
    <row r="225" spans="1:8">
      <c r="A225" s="59" t="s">
        <v>494</v>
      </c>
      <c r="B225" s="62">
        <v>3</v>
      </c>
      <c r="C225" s="98">
        <f t="shared" si="19"/>
        <v>37873</v>
      </c>
      <c r="D225" s="102">
        <f>'о деятельности'!C15</f>
        <v>37873</v>
      </c>
      <c r="E225" s="100">
        <f t="shared" si="18"/>
        <v>0</v>
      </c>
      <c r="F225" s="66"/>
      <c r="G225" s="66"/>
    </row>
    <row r="226" spans="1:8">
      <c r="A226" s="59" t="s">
        <v>495</v>
      </c>
      <c r="B226" s="62">
        <v>4</v>
      </c>
      <c r="C226" s="98">
        <f t="shared" si="19"/>
        <v>3854</v>
      </c>
      <c r="D226" s="102">
        <f>'о деятельности'!C16</f>
        <v>3854</v>
      </c>
      <c r="E226" s="100">
        <f t="shared" si="18"/>
        <v>0</v>
      </c>
      <c r="F226" s="66"/>
      <c r="G226" s="66"/>
    </row>
    <row r="227" spans="1:8">
      <c r="A227" s="59" t="s">
        <v>496</v>
      </c>
      <c r="B227" s="62">
        <v>5</v>
      </c>
      <c r="C227" s="98">
        <f t="shared" si="19"/>
        <v>17390</v>
      </c>
      <c r="D227" s="102">
        <f>'о деятельности'!C17</f>
        <v>17390</v>
      </c>
      <c r="E227" s="100">
        <f t="shared" si="18"/>
        <v>0</v>
      </c>
      <c r="F227" s="66"/>
      <c r="G227" s="66"/>
    </row>
    <row r="228" spans="1:8">
      <c r="A228" s="59" t="s">
        <v>497</v>
      </c>
      <c r="B228" s="62">
        <v>6</v>
      </c>
      <c r="C228" s="98">
        <f t="shared" si="19"/>
        <v>0</v>
      </c>
      <c r="D228" s="102">
        <f>'о деятельности'!C18</f>
        <v>0</v>
      </c>
      <c r="E228" s="100">
        <f t="shared" si="18"/>
        <v>0</v>
      </c>
      <c r="F228" s="66"/>
      <c r="G228" s="66"/>
    </row>
    <row r="229" spans="1:8">
      <c r="A229" s="59" t="s">
        <v>513</v>
      </c>
      <c r="B229" s="62">
        <v>7</v>
      </c>
      <c r="C229" s="98">
        <f t="shared" si="19"/>
        <v>0</v>
      </c>
      <c r="D229" s="102">
        <f>'о деятельности'!C19</f>
        <v>0</v>
      </c>
      <c r="E229" s="100">
        <f t="shared" si="18"/>
        <v>0</v>
      </c>
      <c r="F229" s="66"/>
      <c r="G229" s="66"/>
    </row>
    <row r="230" spans="1:8">
      <c r="A230" s="59" t="s">
        <v>499</v>
      </c>
      <c r="B230" s="62">
        <v>8</v>
      </c>
      <c r="C230" s="98">
        <f t="shared" si="19"/>
        <v>12</v>
      </c>
      <c r="D230" s="102">
        <f>'о деятельности'!C20</f>
        <v>12</v>
      </c>
      <c r="E230" s="100">
        <f t="shared" si="18"/>
        <v>0</v>
      </c>
      <c r="F230" s="66"/>
      <c r="G230" s="66"/>
    </row>
    <row r="231" spans="1:8" ht="45">
      <c r="A231" s="59" t="s">
        <v>500</v>
      </c>
      <c r="B231" s="62">
        <v>9</v>
      </c>
      <c r="C231" s="98">
        <f t="shared" si="19"/>
        <v>0</v>
      </c>
      <c r="D231" s="102">
        <f>'о деятельности'!C21</f>
        <v>0</v>
      </c>
      <c r="E231" s="100">
        <f t="shared" si="18"/>
        <v>0</v>
      </c>
      <c r="F231" s="66"/>
      <c r="G231" s="66"/>
    </row>
    <row r="232" spans="1:8">
      <c r="A232" s="59" t="s">
        <v>501</v>
      </c>
      <c r="B232" s="62">
        <v>10</v>
      </c>
      <c r="C232" s="98">
        <f t="shared" si="19"/>
        <v>0</v>
      </c>
      <c r="D232" s="102">
        <f>'о деятельности'!C22</f>
        <v>0</v>
      </c>
      <c r="E232" s="100">
        <f t="shared" si="18"/>
        <v>0</v>
      </c>
      <c r="F232" s="66"/>
      <c r="G232" s="66"/>
    </row>
    <row r="233" spans="1:8" ht="45">
      <c r="A233" s="59" t="s">
        <v>606</v>
      </c>
      <c r="B233" s="62">
        <v>11</v>
      </c>
      <c r="C233" s="98">
        <f t="shared" si="19"/>
        <v>0</v>
      </c>
      <c r="D233" s="98">
        <f>D235+D236</f>
        <v>0</v>
      </c>
      <c r="E233" s="100">
        <f t="shared" si="18"/>
        <v>0</v>
      </c>
      <c r="F233" s="98">
        <f>F235+F236</f>
        <v>0</v>
      </c>
      <c r="G233" s="98">
        <f>G235+G236</f>
        <v>0</v>
      </c>
      <c r="H233" s="101"/>
    </row>
    <row r="234" spans="1:8">
      <c r="A234" s="59" t="s">
        <v>486</v>
      </c>
      <c r="B234" s="62"/>
      <c r="C234" s="98"/>
      <c r="D234" s="66"/>
      <c r="E234" s="83"/>
      <c r="F234" s="66"/>
      <c r="G234" s="66"/>
    </row>
    <row r="235" spans="1:8">
      <c r="A235" s="59" t="s">
        <v>607</v>
      </c>
      <c r="B235" s="62">
        <v>12</v>
      </c>
      <c r="C235" s="98">
        <f t="shared" si="19"/>
        <v>0</v>
      </c>
      <c r="D235" s="66"/>
      <c r="E235" s="100">
        <f t="shared" si="18"/>
        <v>0</v>
      </c>
      <c r="F235" s="66"/>
      <c r="G235" s="66"/>
    </row>
    <row r="236" spans="1:8">
      <c r="A236" s="59" t="s">
        <v>573</v>
      </c>
      <c r="B236" s="62">
        <v>13</v>
      </c>
      <c r="C236" s="98">
        <f t="shared" si="19"/>
        <v>0</v>
      </c>
      <c r="D236" s="66"/>
      <c r="E236" s="100">
        <f t="shared" si="18"/>
        <v>0</v>
      </c>
      <c r="F236" s="66"/>
      <c r="G236" s="66"/>
    </row>
    <row r="237" spans="1:8" ht="30">
      <c r="A237" s="59" t="s">
        <v>608</v>
      </c>
      <c r="B237" s="62">
        <v>14</v>
      </c>
      <c r="C237" s="98">
        <f t="shared" si="19"/>
        <v>0</v>
      </c>
      <c r="D237" s="98">
        <f>SUM(D239:D242)</f>
        <v>0</v>
      </c>
      <c r="E237" s="100">
        <f t="shared" si="18"/>
        <v>0</v>
      </c>
      <c r="F237" s="98">
        <f>SUM(F239:F242)</f>
        <v>0</v>
      </c>
      <c r="G237" s="98">
        <f>SUM(G239:G242)</f>
        <v>0</v>
      </c>
    </row>
    <row r="238" spans="1:8">
      <c r="A238" s="59" t="s">
        <v>605</v>
      </c>
      <c r="B238" s="62"/>
      <c r="C238" s="99"/>
      <c r="D238" s="66"/>
      <c r="E238" s="83"/>
      <c r="F238" s="66"/>
      <c r="G238" s="66"/>
    </row>
    <row r="239" spans="1:8">
      <c r="A239" s="59" t="s">
        <v>536</v>
      </c>
      <c r="B239" s="62">
        <v>15</v>
      </c>
      <c r="C239" s="98">
        <f t="shared" si="19"/>
        <v>0</v>
      </c>
      <c r="D239" s="66"/>
      <c r="E239" s="100">
        <f t="shared" si="18"/>
        <v>0</v>
      </c>
      <c r="F239" s="66"/>
      <c r="G239" s="66"/>
    </row>
    <row r="240" spans="1:8">
      <c r="A240" s="59" t="s">
        <v>537</v>
      </c>
      <c r="B240" s="62">
        <v>16</v>
      </c>
      <c r="C240" s="98">
        <f t="shared" si="19"/>
        <v>0</v>
      </c>
      <c r="D240" s="66"/>
      <c r="E240" s="100">
        <f t="shared" si="18"/>
        <v>0</v>
      </c>
      <c r="F240" s="66"/>
      <c r="G240" s="66"/>
    </row>
    <row r="241" spans="1:7">
      <c r="A241" s="59" t="s">
        <v>602</v>
      </c>
      <c r="B241" s="62">
        <v>17</v>
      </c>
      <c r="C241" s="98">
        <f t="shared" si="19"/>
        <v>0</v>
      </c>
      <c r="D241" s="66"/>
      <c r="E241" s="100">
        <f t="shared" si="18"/>
        <v>0</v>
      </c>
      <c r="F241" s="66"/>
      <c r="G241" s="66"/>
    </row>
    <row r="242" spans="1:7">
      <c r="A242" s="59" t="s">
        <v>538</v>
      </c>
      <c r="B242" s="62">
        <v>18</v>
      </c>
      <c r="C242" s="98">
        <f t="shared" si="19"/>
        <v>0</v>
      </c>
      <c r="D242" s="66"/>
      <c r="E242" s="100">
        <f t="shared" si="18"/>
        <v>0</v>
      </c>
      <c r="F242" s="66"/>
      <c r="G242" s="66"/>
    </row>
    <row r="246" spans="1:7" ht="25.15" customHeight="1">
      <c r="A246" s="609" t="s">
        <v>609</v>
      </c>
      <c r="B246" s="609"/>
      <c r="C246" s="609"/>
    </row>
    <row r="248" spans="1:7" ht="60">
      <c r="A248" s="87" t="s">
        <v>93</v>
      </c>
      <c r="B248" s="87" t="s">
        <v>610</v>
      </c>
      <c r="C248" s="88" t="s">
        <v>611</v>
      </c>
    </row>
    <row r="249" spans="1:7">
      <c r="A249" s="73">
        <v>1</v>
      </c>
      <c r="B249" s="73">
        <v>2</v>
      </c>
      <c r="C249" s="73">
        <v>3</v>
      </c>
    </row>
    <row r="250" spans="1:7">
      <c r="A250" s="59" t="s">
        <v>612</v>
      </c>
      <c r="B250" s="62">
        <v>1</v>
      </c>
      <c r="C250" s="66"/>
    </row>
    <row r="251" spans="1:7" ht="30">
      <c r="A251" s="59" t="s">
        <v>613</v>
      </c>
      <c r="B251" s="62">
        <v>2</v>
      </c>
      <c r="C251" s="66"/>
    </row>
    <row r="252" spans="1:7" ht="30">
      <c r="A252" s="59" t="s">
        <v>614</v>
      </c>
      <c r="B252" s="62">
        <v>3</v>
      </c>
      <c r="C252" s="98">
        <f>SUM(C253:C260)</f>
        <v>0</v>
      </c>
    </row>
    <row r="253" spans="1:7">
      <c r="A253" s="59" t="s">
        <v>605</v>
      </c>
      <c r="B253" s="62">
        <v>4</v>
      </c>
      <c r="C253" s="66"/>
    </row>
    <row r="254" spans="1:7">
      <c r="A254" s="59" t="s">
        <v>615</v>
      </c>
      <c r="B254" s="62">
        <v>4</v>
      </c>
      <c r="C254" s="66"/>
    </row>
    <row r="255" spans="1:7">
      <c r="A255" s="59" t="s">
        <v>616</v>
      </c>
      <c r="B255" s="62">
        <v>5</v>
      </c>
      <c r="C255" s="66"/>
    </row>
    <row r="256" spans="1:7">
      <c r="A256" s="59" t="s">
        <v>617</v>
      </c>
      <c r="B256" s="62">
        <v>6</v>
      </c>
      <c r="C256" s="66"/>
    </row>
    <row r="257" spans="1:3" ht="30">
      <c r="A257" s="59" t="s">
        <v>618</v>
      </c>
      <c r="B257" s="62">
        <v>7</v>
      </c>
      <c r="C257" s="66"/>
    </row>
    <row r="258" spans="1:3">
      <c r="A258" s="59" t="s">
        <v>619</v>
      </c>
      <c r="B258" s="62">
        <v>8</v>
      </c>
      <c r="C258" s="66"/>
    </row>
    <row r="259" spans="1:3">
      <c r="A259" s="59" t="s">
        <v>620</v>
      </c>
      <c r="B259" s="62">
        <v>9</v>
      </c>
      <c r="C259" s="66"/>
    </row>
    <row r="260" spans="1:3">
      <c r="A260" s="59" t="s">
        <v>621</v>
      </c>
      <c r="B260" s="62">
        <v>10</v>
      </c>
      <c r="C260" s="66"/>
    </row>
    <row r="261" spans="1:3" ht="45">
      <c r="A261" s="59" t="s">
        <v>622</v>
      </c>
      <c r="B261" s="62">
        <v>11</v>
      </c>
      <c r="C261" s="98">
        <f>C263+C264</f>
        <v>0</v>
      </c>
    </row>
    <row r="262" spans="1:3">
      <c r="A262" s="59" t="s">
        <v>486</v>
      </c>
      <c r="B262" s="62"/>
      <c r="C262" s="66"/>
    </row>
    <row r="263" spans="1:3">
      <c r="A263" s="59" t="s">
        <v>607</v>
      </c>
      <c r="B263" s="62">
        <v>12</v>
      </c>
      <c r="C263" s="66"/>
    </row>
    <row r="264" spans="1:3">
      <c r="A264" s="59" t="s">
        <v>573</v>
      </c>
      <c r="B264" s="62">
        <v>13</v>
      </c>
      <c r="C264" s="66"/>
    </row>
    <row r="265" spans="1:3">
      <c r="A265" s="59" t="s">
        <v>623</v>
      </c>
      <c r="B265" s="62">
        <v>14</v>
      </c>
      <c r="C265" s="66"/>
    </row>
    <row r="266" spans="1:3" ht="30">
      <c r="A266" s="59" t="s">
        <v>624</v>
      </c>
      <c r="B266" s="62">
        <v>15</v>
      </c>
      <c r="C266" s="66"/>
    </row>
    <row r="267" spans="1:3" ht="30">
      <c r="A267" s="59" t="s">
        <v>625</v>
      </c>
      <c r="B267" s="62">
        <v>16</v>
      </c>
      <c r="C267" s="98">
        <f>SUM(C269:C276)</f>
        <v>0</v>
      </c>
    </row>
    <row r="268" spans="1:3">
      <c r="A268" s="59" t="s">
        <v>605</v>
      </c>
      <c r="B268" s="62"/>
      <c r="C268" s="66"/>
    </row>
    <row r="269" spans="1:3">
      <c r="A269" s="59" t="s">
        <v>494</v>
      </c>
      <c r="B269" s="62">
        <v>17</v>
      </c>
      <c r="C269" s="66"/>
    </row>
    <row r="270" spans="1:3">
      <c r="A270" s="59" t="s">
        <v>495</v>
      </c>
      <c r="B270" s="62">
        <v>18</v>
      </c>
      <c r="C270" s="66"/>
    </row>
    <row r="271" spans="1:3">
      <c r="A271" s="59" t="s">
        <v>496</v>
      </c>
      <c r="B271" s="62">
        <v>19</v>
      </c>
      <c r="C271" s="66"/>
    </row>
    <row r="272" spans="1:3">
      <c r="A272" s="59" t="s">
        <v>497</v>
      </c>
      <c r="B272" s="62">
        <v>20</v>
      </c>
      <c r="C272" s="66"/>
    </row>
    <row r="273" spans="1:22">
      <c r="A273" s="59" t="s">
        <v>513</v>
      </c>
      <c r="B273" s="62">
        <v>21</v>
      </c>
      <c r="C273" s="66"/>
    </row>
    <row r="274" spans="1:22">
      <c r="A274" s="59" t="s">
        <v>499</v>
      </c>
      <c r="B274" s="62">
        <v>22</v>
      </c>
      <c r="C274" s="66"/>
    </row>
    <row r="275" spans="1:22" ht="45">
      <c r="A275" s="59" t="s">
        <v>500</v>
      </c>
      <c r="B275" s="62">
        <v>23</v>
      </c>
      <c r="C275" s="66"/>
      <c r="G275" s="101"/>
    </row>
    <row r="276" spans="1:22">
      <c r="A276" s="59" t="s">
        <v>501</v>
      </c>
      <c r="B276" s="62">
        <v>24</v>
      </c>
      <c r="C276" s="66"/>
    </row>
    <row r="279" spans="1:22" ht="26.45" hidden="1" customHeight="1">
      <c r="A279" s="609" t="s">
        <v>626</v>
      </c>
      <c r="B279" s="609"/>
      <c r="C279" s="609"/>
    </row>
    <row r="280" spans="1:22" ht="12.6" hidden="1" customHeight="1">
      <c r="A280" s="89"/>
      <c r="B280" s="89"/>
      <c r="C280" s="89"/>
    </row>
    <row r="281" spans="1:22" ht="14.45" hidden="1" customHeight="1">
      <c r="A281" s="610" t="s">
        <v>93</v>
      </c>
      <c r="B281" s="610" t="s">
        <v>484</v>
      </c>
      <c r="C281" s="610" t="s">
        <v>627</v>
      </c>
      <c r="D281" s="611" t="s">
        <v>486</v>
      </c>
      <c r="E281" s="611"/>
      <c r="F281" s="611"/>
      <c r="G281" s="611"/>
      <c r="H281" s="611"/>
      <c r="I281" s="611"/>
      <c r="J281" s="611"/>
      <c r="K281" s="611"/>
      <c r="L281" s="611"/>
      <c r="M281" s="611"/>
      <c r="N281" s="611"/>
      <c r="O281" s="611"/>
      <c r="P281" s="611"/>
      <c r="Q281" s="611"/>
    </row>
    <row r="282" spans="1:22" ht="27.6" hidden="1" customHeight="1">
      <c r="A282" s="610"/>
      <c r="B282" s="610"/>
      <c r="C282" s="610"/>
      <c r="D282" s="610" t="s">
        <v>628</v>
      </c>
      <c r="E282" s="90" t="s">
        <v>486</v>
      </c>
      <c r="F282" s="610" t="s">
        <v>629</v>
      </c>
      <c r="G282" s="610" t="s">
        <v>630</v>
      </c>
      <c r="H282" s="90" t="s">
        <v>107</v>
      </c>
      <c r="I282" s="610" t="s">
        <v>631</v>
      </c>
      <c r="J282" s="610" t="s">
        <v>632</v>
      </c>
      <c r="K282" s="610" t="s">
        <v>633</v>
      </c>
      <c r="L282" s="90" t="s">
        <v>486</v>
      </c>
      <c r="M282" s="610" t="s">
        <v>634</v>
      </c>
      <c r="N282" s="610" t="s">
        <v>635</v>
      </c>
      <c r="O282" s="610" t="s">
        <v>636</v>
      </c>
      <c r="P282" s="610" t="s">
        <v>578</v>
      </c>
      <c r="Q282" s="610" t="s">
        <v>637</v>
      </c>
      <c r="R282" s="91"/>
      <c r="S282" s="91"/>
      <c r="T282" s="91"/>
      <c r="U282" s="91"/>
      <c r="V282" s="91"/>
    </row>
    <row r="283" spans="1:22" ht="280.14999999999998" hidden="1" customHeight="1">
      <c r="A283" s="610"/>
      <c r="B283" s="610"/>
      <c r="C283" s="610"/>
      <c r="D283" s="610"/>
      <c r="E283" s="90" t="s">
        <v>638</v>
      </c>
      <c r="F283" s="610"/>
      <c r="G283" s="610"/>
      <c r="H283" s="90" t="s">
        <v>639</v>
      </c>
      <c r="I283" s="610"/>
      <c r="J283" s="610"/>
      <c r="K283" s="610"/>
      <c r="L283" s="90" t="s">
        <v>640</v>
      </c>
      <c r="M283" s="610"/>
      <c r="N283" s="610"/>
      <c r="O283" s="610"/>
      <c r="P283" s="610"/>
      <c r="Q283" s="610"/>
      <c r="R283" s="91"/>
      <c r="S283" s="91"/>
      <c r="T283" s="91"/>
      <c r="U283" s="91"/>
      <c r="V283" s="91"/>
    </row>
    <row r="284" spans="1:22" hidden="1">
      <c r="A284" s="62">
        <v>1</v>
      </c>
      <c r="B284" s="62">
        <v>2</v>
      </c>
      <c r="C284" s="62">
        <v>3</v>
      </c>
      <c r="D284" s="62">
        <v>4</v>
      </c>
      <c r="E284" s="62">
        <v>5</v>
      </c>
      <c r="F284" s="62">
        <v>6</v>
      </c>
      <c r="G284" s="62">
        <v>7</v>
      </c>
      <c r="H284" s="62">
        <v>8</v>
      </c>
      <c r="I284" s="62">
        <v>9</v>
      </c>
      <c r="J284" s="62">
        <v>10</v>
      </c>
      <c r="K284" s="62">
        <v>11</v>
      </c>
      <c r="L284" s="62">
        <v>12</v>
      </c>
      <c r="M284" s="62">
        <v>13</v>
      </c>
      <c r="N284" s="62">
        <v>14</v>
      </c>
      <c r="O284" s="62">
        <v>15</v>
      </c>
      <c r="P284" s="62">
        <v>16</v>
      </c>
      <c r="Q284" s="62">
        <v>17</v>
      </c>
      <c r="R284" s="92"/>
    </row>
    <row r="285" spans="1:22" ht="37.15" hidden="1" customHeight="1">
      <c r="A285" s="59" t="s">
        <v>641</v>
      </c>
      <c r="B285" s="62">
        <v>1</v>
      </c>
      <c r="C285" s="65">
        <f>SUM(C287:C298)</f>
        <v>0</v>
      </c>
      <c r="D285" s="65">
        <f t="shared" ref="D285:Q285" si="20">SUM(D287:D298)</f>
        <v>0</v>
      </c>
      <c r="E285" s="65">
        <f t="shared" si="20"/>
        <v>0</v>
      </c>
      <c r="F285" s="65">
        <f t="shared" si="20"/>
        <v>0</v>
      </c>
      <c r="G285" s="65">
        <f t="shared" si="20"/>
        <v>0</v>
      </c>
      <c r="H285" s="65">
        <f t="shared" si="20"/>
        <v>0</v>
      </c>
      <c r="I285" s="65">
        <f t="shared" si="20"/>
        <v>0</v>
      </c>
      <c r="J285" s="65">
        <f t="shared" si="20"/>
        <v>0</v>
      </c>
      <c r="K285" s="65">
        <f t="shared" si="20"/>
        <v>0</v>
      </c>
      <c r="L285" s="65">
        <f t="shared" si="20"/>
        <v>0</v>
      </c>
      <c r="M285" s="65">
        <f t="shared" si="20"/>
        <v>0</v>
      </c>
      <c r="N285" s="65">
        <f t="shared" si="20"/>
        <v>0</v>
      </c>
      <c r="O285" s="65">
        <f t="shared" si="20"/>
        <v>0</v>
      </c>
      <c r="P285" s="65">
        <f t="shared" si="20"/>
        <v>0</v>
      </c>
      <c r="Q285" s="65">
        <f t="shared" si="20"/>
        <v>0</v>
      </c>
    </row>
    <row r="286" spans="1:22" hidden="1">
      <c r="A286" s="59" t="s">
        <v>605</v>
      </c>
      <c r="B286" s="62"/>
      <c r="C286" s="65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</row>
    <row r="287" spans="1:22" hidden="1">
      <c r="A287" s="59" t="s">
        <v>615</v>
      </c>
      <c r="B287" s="62">
        <v>2</v>
      </c>
      <c r="C287" s="65">
        <f>D287+F287+G287+I287+J287+K287+M287+N287+O287+P287+Q287</f>
        <v>0</v>
      </c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22" hidden="1">
      <c r="A288" s="59" t="s">
        <v>616</v>
      </c>
      <c r="B288" s="62">
        <v>3</v>
      </c>
      <c r="C288" s="65">
        <f t="shared" ref="C288:C298" si="21">D288+F288+G288+I288+J288+K288+M288+N288+O288+P288+Q288</f>
        <v>0</v>
      </c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</row>
    <row r="289" spans="1:17" hidden="1">
      <c r="A289" s="59" t="s">
        <v>642</v>
      </c>
      <c r="B289" s="62">
        <v>4</v>
      </c>
      <c r="C289" s="65">
        <f t="shared" si="21"/>
        <v>0</v>
      </c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</row>
    <row r="290" spans="1:17" hidden="1">
      <c r="A290" s="59" t="s">
        <v>643</v>
      </c>
      <c r="B290" s="62">
        <v>5</v>
      </c>
      <c r="C290" s="65">
        <f t="shared" si="21"/>
        <v>0</v>
      </c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</row>
    <row r="291" spans="1:17" hidden="1">
      <c r="A291" s="59" t="s">
        <v>644</v>
      </c>
      <c r="B291" s="62">
        <v>6</v>
      </c>
      <c r="C291" s="65">
        <f t="shared" si="21"/>
        <v>0</v>
      </c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</row>
    <row r="292" spans="1:17" hidden="1">
      <c r="A292" s="59" t="s">
        <v>645</v>
      </c>
      <c r="B292" s="62">
        <v>7</v>
      </c>
      <c r="C292" s="65">
        <f t="shared" si="21"/>
        <v>0</v>
      </c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</row>
    <row r="293" spans="1:17" hidden="1">
      <c r="A293" s="59" t="s">
        <v>646</v>
      </c>
      <c r="B293" s="62">
        <v>8</v>
      </c>
      <c r="C293" s="65">
        <f t="shared" si="21"/>
        <v>0</v>
      </c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</row>
    <row r="294" spans="1:17" hidden="1">
      <c r="A294" s="59" t="s">
        <v>647</v>
      </c>
      <c r="B294" s="62">
        <v>9</v>
      </c>
      <c r="C294" s="65">
        <f t="shared" si="21"/>
        <v>0</v>
      </c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</row>
    <row r="295" spans="1:17" hidden="1">
      <c r="A295" s="59" t="s">
        <v>620</v>
      </c>
      <c r="B295" s="62">
        <v>10</v>
      </c>
      <c r="C295" s="65">
        <f t="shared" si="21"/>
        <v>0</v>
      </c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</row>
    <row r="296" spans="1:17" hidden="1">
      <c r="A296" s="59" t="s">
        <v>648</v>
      </c>
      <c r="B296" s="62">
        <v>11</v>
      </c>
      <c r="C296" s="65">
        <f t="shared" si="21"/>
        <v>0</v>
      </c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</row>
    <row r="297" spans="1:17" hidden="1">
      <c r="A297" s="59" t="s">
        <v>649</v>
      </c>
      <c r="B297" s="62">
        <v>12</v>
      </c>
      <c r="C297" s="65">
        <f t="shared" si="21"/>
        <v>0</v>
      </c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</row>
    <row r="298" spans="1:17" hidden="1">
      <c r="A298" s="59" t="s">
        <v>621</v>
      </c>
      <c r="B298" s="62">
        <v>13</v>
      </c>
      <c r="C298" s="65">
        <f t="shared" si="21"/>
        <v>0</v>
      </c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</row>
    <row r="300" spans="1:17" ht="25.9" customHeight="1"/>
    <row r="301" spans="1:17" ht="57.6" customHeight="1">
      <c r="A301" s="609" t="s">
        <v>650</v>
      </c>
      <c r="B301" s="609"/>
      <c r="C301" s="609"/>
      <c r="D301" s="609"/>
    </row>
    <row r="302" spans="1:17">
      <c r="A302" s="93" t="s">
        <v>651</v>
      </c>
      <c r="B302" s="93"/>
      <c r="C302" s="93"/>
      <c r="D302" s="93"/>
    </row>
    <row r="303" spans="1:17" ht="14.45" customHeight="1">
      <c r="A303" s="610" t="s">
        <v>93</v>
      </c>
      <c r="B303" s="610" t="s">
        <v>610</v>
      </c>
      <c r="C303" s="610" t="s">
        <v>652</v>
      </c>
      <c r="D303" s="611" t="s">
        <v>486</v>
      </c>
      <c r="E303" s="611"/>
      <c r="F303" s="611"/>
      <c r="G303" s="611"/>
      <c r="H303" s="611"/>
      <c r="I303" s="611"/>
      <c r="J303" s="611"/>
    </row>
    <row r="304" spans="1:17" ht="28.15" customHeight="1">
      <c r="A304" s="610"/>
      <c r="B304" s="610"/>
      <c r="C304" s="610"/>
      <c r="D304" s="610" t="s">
        <v>487</v>
      </c>
      <c r="E304" s="59" t="s">
        <v>486</v>
      </c>
      <c r="F304" s="610" t="s">
        <v>488</v>
      </c>
      <c r="G304" s="610" t="s">
        <v>579</v>
      </c>
      <c r="H304" s="611" t="s">
        <v>486</v>
      </c>
      <c r="I304" s="611"/>
      <c r="J304" s="610" t="s">
        <v>489</v>
      </c>
      <c r="K304" s="61"/>
      <c r="L304" s="61"/>
      <c r="M304" s="61"/>
      <c r="N304" s="61"/>
      <c r="O304" s="61"/>
    </row>
    <row r="305" spans="1:15" ht="253.9" customHeight="1">
      <c r="A305" s="610"/>
      <c r="B305" s="610"/>
      <c r="C305" s="610"/>
      <c r="D305" s="610"/>
      <c r="E305" s="90" t="s">
        <v>490</v>
      </c>
      <c r="F305" s="610"/>
      <c r="G305" s="610"/>
      <c r="H305" s="90" t="s">
        <v>580</v>
      </c>
      <c r="I305" s="90" t="s">
        <v>490</v>
      </c>
      <c r="J305" s="610"/>
      <c r="K305" s="61"/>
      <c r="L305" s="61"/>
      <c r="M305" s="61"/>
      <c r="N305" s="61"/>
      <c r="O305" s="61"/>
    </row>
    <row r="306" spans="1:15">
      <c r="A306" s="62">
        <v>1</v>
      </c>
      <c r="B306" s="62">
        <v>2</v>
      </c>
      <c r="C306" s="94">
        <v>3</v>
      </c>
      <c r="D306" s="62">
        <v>4</v>
      </c>
      <c r="E306" s="62">
        <v>5</v>
      </c>
      <c r="F306" s="62">
        <v>6</v>
      </c>
      <c r="G306" s="62">
        <v>7</v>
      </c>
      <c r="H306" s="62">
        <v>8</v>
      </c>
      <c r="I306" s="62">
        <v>9</v>
      </c>
      <c r="J306" s="62">
        <v>10</v>
      </c>
    </row>
    <row r="307" spans="1:15" ht="28.9" customHeight="1">
      <c r="A307" s="59" t="s">
        <v>641</v>
      </c>
      <c r="B307" s="62">
        <v>1</v>
      </c>
      <c r="C307" s="98">
        <f>SUM(C309:C320)</f>
        <v>0</v>
      </c>
      <c r="D307" s="98">
        <f t="shared" ref="D307:J307" si="22">SUM(D309:D320)</f>
        <v>0</v>
      </c>
      <c r="E307" s="98">
        <f t="shared" si="22"/>
        <v>0</v>
      </c>
      <c r="F307" s="98">
        <f t="shared" si="22"/>
        <v>0</v>
      </c>
      <c r="G307" s="98">
        <f t="shared" si="22"/>
        <v>0</v>
      </c>
      <c r="H307" s="98">
        <f t="shared" si="22"/>
        <v>0</v>
      </c>
      <c r="I307" s="98">
        <f t="shared" si="22"/>
        <v>0</v>
      </c>
      <c r="J307" s="98">
        <f t="shared" si="22"/>
        <v>0</v>
      </c>
    </row>
    <row r="308" spans="1:15">
      <c r="A308" s="59" t="s">
        <v>605</v>
      </c>
      <c r="B308" s="62"/>
      <c r="C308" s="66"/>
      <c r="D308" s="66"/>
      <c r="E308" s="66"/>
      <c r="F308" s="66"/>
      <c r="G308" s="66"/>
      <c r="H308" s="66"/>
      <c r="I308" s="66"/>
      <c r="J308" s="66"/>
    </row>
    <row r="309" spans="1:15">
      <c r="A309" s="59" t="s">
        <v>615</v>
      </c>
      <c r="B309" s="62">
        <v>2</v>
      </c>
      <c r="C309" s="98">
        <f>D309+F309+G309+J309</f>
        <v>0</v>
      </c>
      <c r="D309" s="66"/>
      <c r="E309" s="66"/>
      <c r="F309" s="66"/>
      <c r="G309" s="66"/>
      <c r="H309" s="66"/>
      <c r="I309" s="66"/>
      <c r="J309" s="66"/>
    </row>
    <row r="310" spans="1:15">
      <c r="A310" s="59" t="s">
        <v>616</v>
      </c>
      <c r="B310" s="62">
        <v>3</v>
      </c>
      <c r="C310" s="98">
        <f t="shared" ref="C310:C320" si="23">D310+F310+G310+J310</f>
        <v>0</v>
      </c>
      <c r="D310" s="66"/>
      <c r="E310" s="66"/>
      <c r="F310" s="66"/>
      <c r="G310" s="66"/>
      <c r="H310" s="66"/>
      <c r="I310" s="66"/>
      <c r="J310" s="66"/>
    </row>
    <row r="311" spans="1:15">
      <c r="A311" s="59" t="s">
        <v>642</v>
      </c>
      <c r="B311" s="62">
        <v>4</v>
      </c>
      <c r="C311" s="98">
        <f t="shared" si="23"/>
        <v>0</v>
      </c>
      <c r="D311" s="66"/>
      <c r="E311" s="66"/>
      <c r="F311" s="66"/>
      <c r="G311" s="66"/>
      <c r="H311" s="66"/>
      <c r="I311" s="66"/>
      <c r="J311" s="66"/>
    </row>
    <row r="312" spans="1:15">
      <c r="A312" s="59" t="s">
        <v>643</v>
      </c>
      <c r="B312" s="62">
        <v>5</v>
      </c>
      <c r="C312" s="98">
        <f t="shared" si="23"/>
        <v>0</v>
      </c>
      <c r="D312" s="66"/>
      <c r="E312" s="66"/>
      <c r="F312" s="66"/>
      <c r="G312" s="66"/>
      <c r="H312" s="66"/>
      <c r="I312" s="66"/>
      <c r="J312" s="66"/>
    </row>
    <row r="313" spans="1:15">
      <c r="A313" s="59" t="s">
        <v>644</v>
      </c>
      <c r="B313" s="62">
        <v>6</v>
      </c>
      <c r="C313" s="98">
        <f t="shared" si="23"/>
        <v>0</v>
      </c>
      <c r="D313" s="66"/>
      <c r="E313" s="66"/>
      <c r="F313" s="66"/>
      <c r="G313" s="66"/>
      <c r="H313" s="66"/>
      <c r="I313" s="66"/>
      <c r="J313" s="66"/>
    </row>
    <row r="314" spans="1:15">
      <c r="A314" s="59" t="s">
        <v>645</v>
      </c>
      <c r="B314" s="62">
        <v>7</v>
      </c>
      <c r="C314" s="98">
        <f t="shared" si="23"/>
        <v>0</v>
      </c>
      <c r="D314" s="66"/>
      <c r="E314" s="66"/>
      <c r="F314" s="66"/>
      <c r="G314" s="66"/>
      <c r="H314" s="66"/>
      <c r="I314" s="66"/>
      <c r="J314" s="66"/>
    </row>
    <row r="315" spans="1:15">
      <c r="A315" s="59" t="s">
        <v>646</v>
      </c>
      <c r="B315" s="62">
        <v>8</v>
      </c>
      <c r="C315" s="98">
        <f t="shared" si="23"/>
        <v>0</v>
      </c>
      <c r="D315" s="66"/>
      <c r="E315" s="66"/>
      <c r="F315" s="66"/>
      <c r="G315" s="66"/>
      <c r="H315" s="66"/>
      <c r="I315" s="66"/>
      <c r="J315" s="66"/>
    </row>
    <row r="316" spans="1:15">
      <c r="A316" s="59" t="s">
        <v>647</v>
      </c>
      <c r="B316" s="62">
        <v>9</v>
      </c>
      <c r="C316" s="98">
        <f t="shared" si="23"/>
        <v>0</v>
      </c>
      <c r="D316" s="66"/>
      <c r="E316" s="66"/>
      <c r="F316" s="66"/>
      <c r="G316" s="66"/>
      <c r="H316" s="66"/>
      <c r="I316" s="66"/>
      <c r="J316" s="66"/>
    </row>
    <row r="317" spans="1:15">
      <c r="A317" s="59" t="s">
        <v>620</v>
      </c>
      <c r="B317" s="62">
        <v>10</v>
      </c>
      <c r="C317" s="98">
        <f t="shared" si="23"/>
        <v>0</v>
      </c>
      <c r="D317" s="66"/>
      <c r="E317" s="66"/>
      <c r="F317" s="66"/>
      <c r="G317" s="66"/>
      <c r="H317" s="66"/>
      <c r="I317" s="66"/>
      <c r="J317" s="66"/>
    </row>
    <row r="318" spans="1:15">
      <c r="A318" s="59" t="s">
        <v>648</v>
      </c>
      <c r="B318" s="62">
        <v>11</v>
      </c>
      <c r="C318" s="98">
        <f t="shared" si="23"/>
        <v>0</v>
      </c>
      <c r="D318" s="66"/>
      <c r="E318" s="66"/>
      <c r="F318" s="66"/>
      <c r="G318" s="66"/>
      <c r="H318" s="66"/>
      <c r="I318" s="66"/>
      <c r="J318" s="66"/>
    </row>
    <row r="319" spans="1:15">
      <c r="A319" s="59" t="s">
        <v>649</v>
      </c>
      <c r="B319" s="62">
        <v>12</v>
      </c>
      <c r="C319" s="98">
        <f t="shared" si="23"/>
        <v>0</v>
      </c>
      <c r="D319" s="66"/>
      <c r="E319" s="66"/>
      <c r="F319" s="66"/>
      <c r="G319" s="66"/>
      <c r="H319" s="66"/>
      <c r="I319" s="66"/>
      <c r="J319" s="66"/>
    </row>
    <row r="320" spans="1:15">
      <c r="A320" s="59" t="s">
        <v>621</v>
      </c>
      <c r="B320" s="62">
        <v>13</v>
      </c>
      <c r="C320" s="98">
        <f t="shared" si="23"/>
        <v>0</v>
      </c>
      <c r="D320" s="66"/>
      <c r="E320" s="66"/>
      <c r="F320" s="66"/>
      <c r="G320" s="66"/>
      <c r="H320" s="66"/>
      <c r="I320" s="66"/>
      <c r="J320" s="66"/>
    </row>
    <row r="322" spans="1:6" ht="19.5">
      <c r="A322" s="6" t="s">
        <v>226</v>
      </c>
      <c r="B322" s="10"/>
      <c r="C322" s="45" t="str">
        <f>'о расходовании субсидии'!D38</f>
        <v>/Габдрахманова Е.Б./</v>
      </c>
      <c r="D322" s="50"/>
      <c r="E322" s="95"/>
      <c r="F322" s="95"/>
    </row>
    <row r="323" spans="1:6" ht="19.5">
      <c r="A323" s="6"/>
      <c r="B323" s="6"/>
      <c r="C323" s="96" t="s">
        <v>22</v>
      </c>
      <c r="D323" s="49"/>
      <c r="E323" s="95"/>
      <c r="F323" s="95"/>
    </row>
    <row r="324" spans="1:6" ht="19.5">
      <c r="A324" s="6"/>
      <c r="B324" s="6"/>
      <c r="C324" s="97"/>
      <c r="D324" s="97"/>
      <c r="E324" s="95"/>
      <c r="F324" s="95"/>
    </row>
    <row r="325" spans="1:6" ht="19.5">
      <c r="A325" s="6" t="s">
        <v>258</v>
      </c>
      <c r="B325" s="10"/>
      <c r="C325" s="45" t="str">
        <f>'о расходовании субсидии'!D41</f>
        <v>/Арсланова О.Ю. /</v>
      </c>
      <c r="D325" s="50"/>
      <c r="E325" s="95"/>
      <c r="F325" s="95"/>
    </row>
    <row r="326" spans="1:6">
      <c r="A326" s="5"/>
      <c r="B326" s="5"/>
      <c r="C326" s="5" t="s">
        <v>22</v>
      </c>
      <c r="D326" s="5"/>
    </row>
    <row r="327" spans="1:6">
      <c r="A327" s="5"/>
      <c r="B327" s="5"/>
      <c r="C327" s="5"/>
      <c r="D327" s="5"/>
    </row>
    <row r="328" spans="1:6">
      <c r="A328" s="5"/>
      <c r="B328" s="5"/>
      <c r="C328" s="5"/>
      <c r="D328" s="5"/>
    </row>
    <row r="329" spans="1:6">
      <c r="A329" s="5"/>
      <c r="B329" s="5"/>
      <c r="C329" s="5"/>
      <c r="D329" s="5"/>
    </row>
    <row r="330" spans="1:6">
      <c r="A330" s="5" t="s">
        <v>472</v>
      </c>
      <c r="B330" s="5"/>
      <c r="C330" s="5"/>
      <c r="D330" s="5"/>
    </row>
    <row r="331" spans="1:6">
      <c r="A331" s="58" t="s">
        <v>654</v>
      </c>
    </row>
  </sheetData>
  <sheetProtection password="C461" sheet="1" insertColumns="0" insertRows="0" insertHyperlinks="0" deleteColumns="0" deleteRows="0" sort="0"/>
  <mergeCells count="93">
    <mergeCell ref="A2:G2"/>
    <mergeCell ref="A3:G3"/>
    <mergeCell ref="A4:G4"/>
    <mergeCell ref="B5:D5"/>
    <mergeCell ref="A8:G8"/>
    <mergeCell ref="A10:A12"/>
    <mergeCell ref="B10:B12"/>
    <mergeCell ref="C10:C12"/>
    <mergeCell ref="D10:G10"/>
    <mergeCell ref="D11:D12"/>
    <mergeCell ref="F11:F12"/>
    <mergeCell ref="G11:G12"/>
    <mergeCell ref="A38:G38"/>
    <mergeCell ref="A40:A42"/>
    <mergeCell ref="B40:B42"/>
    <mergeCell ref="C40:C42"/>
    <mergeCell ref="D40:G40"/>
    <mergeCell ref="D41:D42"/>
    <mergeCell ref="F41:F42"/>
    <mergeCell ref="G41:G42"/>
    <mergeCell ref="D68:D69"/>
    <mergeCell ref="F68:F69"/>
    <mergeCell ref="G68:G69"/>
    <mergeCell ref="I68:I69"/>
    <mergeCell ref="J68:J69"/>
    <mergeCell ref="O68:O69"/>
    <mergeCell ref="K68:K69"/>
    <mergeCell ref="L68:L69"/>
    <mergeCell ref="M68:M69"/>
    <mergeCell ref="N68:N69"/>
    <mergeCell ref="F128:F129"/>
    <mergeCell ref="G128:G129"/>
    <mergeCell ref="I128:I129"/>
    <mergeCell ref="J128:J129"/>
    <mergeCell ref="K128:K129"/>
    <mergeCell ref="D160:D161"/>
    <mergeCell ref="A65:O65"/>
    <mergeCell ref="A67:A69"/>
    <mergeCell ref="B67:B69"/>
    <mergeCell ref="C67:C69"/>
    <mergeCell ref="D67:O67"/>
    <mergeCell ref="A125:O125"/>
    <mergeCell ref="L128:L129"/>
    <mergeCell ref="M128:M129"/>
    <mergeCell ref="N128:N129"/>
    <mergeCell ref="O128:O129"/>
    <mergeCell ref="A127:A129"/>
    <mergeCell ref="B127:B129"/>
    <mergeCell ref="C127:C129"/>
    <mergeCell ref="D127:O127"/>
    <mergeCell ref="D128:D129"/>
    <mergeCell ref="G282:G283"/>
    <mergeCell ref="A157:G157"/>
    <mergeCell ref="E160:E161"/>
    <mergeCell ref="F160:G160"/>
    <mergeCell ref="A216:G216"/>
    <mergeCell ref="A218:A220"/>
    <mergeCell ref="B218:B220"/>
    <mergeCell ref="C218:C220"/>
    <mergeCell ref="D218:G218"/>
    <mergeCell ref="D219:D220"/>
    <mergeCell ref="E219:E220"/>
    <mergeCell ref="F219:G219"/>
    <mergeCell ref="A159:A161"/>
    <mergeCell ref="B159:B161"/>
    <mergeCell ref="C159:C161"/>
    <mergeCell ref="D159:G159"/>
    <mergeCell ref="Q282:Q283"/>
    <mergeCell ref="P282:P283"/>
    <mergeCell ref="A246:C246"/>
    <mergeCell ref="A279:C279"/>
    <mergeCell ref="A281:A283"/>
    <mergeCell ref="B281:B283"/>
    <mergeCell ref="C281:C283"/>
    <mergeCell ref="D281:Q281"/>
    <mergeCell ref="D282:D283"/>
    <mergeCell ref="F282:F283"/>
    <mergeCell ref="J282:J283"/>
    <mergeCell ref="K282:K283"/>
    <mergeCell ref="M282:M283"/>
    <mergeCell ref="N282:N283"/>
    <mergeCell ref="O282:O283"/>
    <mergeCell ref="I282:I283"/>
    <mergeCell ref="A301:D301"/>
    <mergeCell ref="A303:A305"/>
    <mergeCell ref="B303:B305"/>
    <mergeCell ref="C303:C305"/>
    <mergeCell ref="D303:J303"/>
    <mergeCell ref="D304:D305"/>
    <mergeCell ref="F304:F305"/>
    <mergeCell ref="G304:G305"/>
    <mergeCell ref="H304:I304"/>
    <mergeCell ref="J304:J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O51"/>
  <sheetViews>
    <sheetView zoomScale="70" zoomScaleNormal="70" zoomScaleSheetLayoutView="100" workbookViewId="0">
      <pane ySplit="12" topLeftCell="A19" activePane="bottomLeft" state="frozen"/>
      <selection activeCell="G21" sqref="G21"/>
      <selection pane="bottomLeft" activeCell="H18" sqref="H18"/>
    </sheetView>
  </sheetViews>
  <sheetFormatPr defaultColWidth="8.85546875" defaultRowHeight="15"/>
  <cols>
    <col min="1" max="1" width="10.140625" style="169" bestFit="1" customWidth="1"/>
    <col min="2" max="2" width="30" style="127" customWidth="1"/>
    <col min="3" max="3" width="14.7109375" style="127" customWidth="1"/>
    <col min="4" max="4" width="14.5703125" style="127" customWidth="1"/>
    <col min="5" max="5" width="16" style="127" bestFit="1" customWidth="1"/>
    <col min="6" max="6" width="14.5703125" style="127" customWidth="1"/>
    <col min="7" max="9" width="13.7109375" style="127" customWidth="1"/>
    <col min="10" max="10" width="15.28515625" style="127" customWidth="1"/>
    <col min="11" max="11" width="16.85546875" style="127" customWidth="1"/>
    <col min="12" max="12" width="27.5703125" style="127" customWidth="1"/>
    <col min="13" max="13" width="9.28515625" style="127" customWidth="1"/>
    <col min="14" max="16384" width="8.85546875" style="127"/>
  </cols>
  <sheetData>
    <row r="1" spans="1:15" ht="18.75">
      <c r="A1" s="371" t="s">
        <v>255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</row>
    <row r="2" spans="1:15" ht="18.75">
      <c r="A2" s="372" t="s">
        <v>180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</row>
    <row r="3" spans="1:15" ht="18.75">
      <c r="A3" s="373" t="str">
        <f>'о расходовании субсидии'!A2:G2</f>
        <v xml:space="preserve">АНО ЦСОН «Доброе дело» 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5" ht="14.45" customHeight="1">
      <c r="A4" s="378" t="s">
        <v>171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</row>
    <row r="5" spans="1:15" ht="14.45" customHeight="1">
      <c r="A5" s="379" t="str">
        <f>'о расходовании субсидии'!C6</f>
        <v xml:space="preserve"> г.Бирск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</row>
    <row r="6" spans="1:15" ht="14.45" customHeight="1">
      <c r="A6" s="380" t="s">
        <v>172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</row>
    <row r="7" spans="1:15" ht="59.25" customHeight="1">
      <c r="A7" s="377" t="s">
        <v>170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8" spans="1:15">
      <c r="A8" s="376" t="str">
        <f>'о расходовании субсидии'!A8:G8</f>
        <v>за 9 месяцев 2019 г.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</row>
    <row r="9" spans="1:15" ht="103.9" customHeight="1">
      <c r="A9" s="382" t="s">
        <v>187</v>
      </c>
      <c r="B9" s="381" t="s">
        <v>236</v>
      </c>
      <c r="C9" s="375" t="s">
        <v>132</v>
      </c>
      <c r="D9" s="375"/>
      <c r="E9" s="375"/>
      <c r="F9" s="375"/>
      <c r="G9" s="375"/>
      <c r="H9" s="375"/>
      <c r="I9" s="375"/>
      <c r="J9" s="375"/>
      <c r="K9" s="375"/>
    </row>
    <row r="10" spans="1:15">
      <c r="A10" s="382"/>
      <c r="B10" s="381"/>
      <c r="C10" s="157" t="s">
        <v>231</v>
      </c>
      <c r="D10" s="381" t="s">
        <v>254</v>
      </c>
      <c r="E10" s="381"/>
      <c r="F10" s="381" t="s">
        <v>237</v>
      </c>
      <c r="G10" s="381"/>
      <c r="H10" s="381" t="s">
        <v>260</v>
      </c>
      <c r="I10" s="381"/>
      <c r="J10" s="381" t="s">
        <v>238</v>
      </c>
      <c r="K10" s="381"/>
    </row>
    <row r="11" spans="1:15" ht="45">
      <c r="A11" s="382"/>
      <c r="B11" s="381"/>
      <c r="C11" s="158" t="s">
        <v>239</v>
      </c>
      <c r="D11" s="158" t="s">
        <v>239</v>
      </c>
      <c r="E11" s="158" t="s">
        <v>240</v>
      </c>
      <c r="F11" s="158" t="s">
        <v>239</v>
      </c>
      <c r="G11" s="158" t="s">
        <v>240</v>
      </c>
      <c r="H11" s="158" t="s">
        <v>239</v>
      </c>
      <c r="I11" s="158" t="s">
        <v>240</v>
      </c>
      <c r="J11" s="158" t="s">
        <v>239</v>
      </c>
      <c r="K11" s="158" t="s">
        <v>240</v>
      </c>
    </row>
    <row r="12" spans="1:15">
      <c r="A12" s="156" t="s">
        <v>181</v>
      </c>
      <c r="B12" s="157">
        <v>2</v>
      </c>
      <c r="C12" s="157">
        <v>3</v>
      </c>
      <c r="D12" s="157">
        <v>4</v>
      </c>
      <c r="E12" s="157">
        <v>5</v>
      </c>
      <c r="F12" s="157">
        <v>6</v>
      </c>
      <c r="G12" s="157">
        <v>7</v>
      </c>
      <c r="H12" s="157">
        <v>8</v>
      </c>
      <c r="I12" s="157">
        <v>9</v>
      </c>
      <c r="J12" s="157">
        <v>10</v>
      </c>
      <c r="K12" s="157">
        <v>11</v>
      </c>
    </row>
    <row r="13" spans="1:15" ht="240">
      <c r="A13" s="159">
        <v>1</v>
      </c>
      <c r="B13" s="160" t="s">
        <v>133</v>
      </c>
      <c r="C13" s="29">
        <f>C14</f>
        <v>70</v>
      </c>
      <c r="D13" s="29">
        <f t="shared" ref="D13:I13" si="0">D14</f>
        <v>9</v>
      </c>
      <c r="E13" s="34">
        <f t="shared" si="0"/>
        <v>7973.1</v>
      </c>
      <c r="F13" s="29">
        <f t="shared" si="0"/>
        <v>312</v>
      </c>
      <c r="G13" s="34">
        <f t="shared" si="0"/>
        <v>602254.03</v>
      </c>
      <c r="H13" s="30">
        <f t="shared" si="0"/>
        <v>168</v>
      </c>
      <c r="I13" s="34">
        <f t="shared" si="0"/>
        <v>213482.78</v>
      </c>
      <c r="J13" s="29">
        <f>C13+D13+F13</f>
        <v>391</v>
      </c>
      <c r="K13" s="34">
        <f>E13+G13+I13</f>
        <v>823709.91</v>
      </c>
    </row>
    <row r="14" spans="1:15">
      <c r="A14" s="159" t="s">
        <v>191</v>
      </c>
      <c r="B14" s="161" t="s">
        <v>241</v>
      </c>
      <c r="C14" s="29">
        <f>SUM(C15,C16,C18)</f>
        <v>70</v>
      </c>
      <c r="D14" s="29">
        <f t="shared" ref="D14:I14" si="1">SUM(D15,D16,D18)</f>
        <v>9</v>
      </c>
      <c r="E14" s="34">
        <f t="shared" si="1"/>
        <v>7973.1</v>
      </c>
      <c r="F14" s="29">
        <f t="shared" si="1"/>
        <v>312</v>
      </c>
      <c r="G14" s="34">
        <f t="shared" si="1"/>
        <v>602254.03</v>
      </c>
      <c r="H14" s="29">
        <f t="shared" si="1"/>
        <v>168</v>
      </c>
      <c r="I14" s="34">
        <f t="shared" si="1"/>
        <v>213482.78</v>
      </c>
      <c r="J14" s="29">
        <f>C14+D14+F14</f>
        <v>391</v>
      </c>
      <c r="K14" s="34">
        <f>E14+G14+I14</f>
        <v>823709.91</v>
      </c>
    </row>
    <row r="15" spans="1:15">
      <c r="A15" s="159" t="s">
        <v>245</v>
      </c>
      <c r="B15" s="161" t="s">
        <v>242</v>
      </c>
      <c r="C15" s="1">
        <v>9</v>
      </c>
      <c r="D15" s="1"/>
      <c r="E15" s="25"/>
      <c r="F15" s="1"/>
      <c r="G15" s="25"/>
      <c r="H15" s="1"/>
      <c r="I15" s="25"/>
      <c r="J15" s="29">
        <f>C15+D15+F15</f>
        <v>9</v>
      </c>
      <c r="K15" s="34">
        <f>E15+G15+I15</f>
        <v>0</v>
      </c>
      <c r="O15" s="162"/>
    </row>
    <row r="16" spans="1:15">
      <c r="A16" s="159" t="s">
        <v>246</v>
      </c>
      <c r="B16" s="161" t="s">
        <v>243</v>
      </c>
      <c r="C16" s="1">
        <v>25</v>
      </c>
      <c r="D16" s="1">
        <v>1</v>
      </c>
      <c r="E16" s="25">
        <v>2211.6</v>
      </c>
      <c r="F16" s="1">
        <v>11</v>
      </c>
      <c r="G16" s="25">
        <v>34637.17</v>
      </c>
      <c r="H16" s="1">
        <v>8</v>
      </c>
      <c r="I16" s="25">
        <v>12708.12</v>
      </c>
      <c r="J16" s="29">
        <f t="shared" ref="J16:J34" si="2">C16+D16+F16</f>
        <v>37</v>
      </c>
      <c r="K16" s="34">
        <f>SUM(E16,G16,I16)</f>
        <v>49556.89</v>
      </c>
    </row>
    <row r="17" spans="1:14">
      <c r="A17" s="159" t="s">
        <v>134</v>
      </c>
      <c r="B17" s="161" t="s">
        <v>135</v>
      </c>
      <c r="C17" s="1"/>
      <c r="D17" s="1"/>
      <c r="E17" s="25"/>
      <c r="F17" s="1">
        <v>2</v>
      </c>
      <c r="G17" s="25">
        <v>7674.95</v>
      </c>
      <c r="H17" s="1">
        <v>1</v>
      </c>
      <c r="I17" s="25">
        <v>2855.62</v>
      </c>
      <c r="J17" s="29">
        <f>C17+D17+F17</f>
        <v>2</v>
      </c>
      <c r="K17" s="34">
        <f>SUM(E17,G17,I17)</f>
        <v>10530.57</v>
      </c>
    </row>
    <row r="18" spans="1:14">
      <c r="A18" s="159" t="s">
        <v>247</v>
      </c>
      <c r="B18" s="161" t="s">
        <v>244</v>
      </c>
      <c r="C18" s="1">
        <v>36</v>
      </c>
      <c r="D18" s="1">
        <v>8</v>
      </c>
      <c r="E18" s="25">
        <v>5761.5</v>
      </c>
      <c r="F18" s="1">
        <v>301</v>
      </c>
      <c r="G18" s="25">
        <v>567616.86</v>
      </c>
      <c r="H18" s="1">
        <v>160</v>
      </c>
      <c r="I18" s="25">
        <v>200774.66</v>
      </c>
      <c r="J18" s="29">
        <f>C18+D18+F18</f>
        <v>345</v>
      </c>
      <c r="K18" s="34">
        <f>SUM(E18,G18,I18)</f>
        <v>774153.02</v>
      </c>
    </row>
    <row r="19" spans="1:14">
      <c r="A19" s="159" t="s">
        <v>136</v>
      </c>
      <c r="B19" s="161" t="s">
        <v>135</v>
      </c>
      <c r="C19" s="1">
        <v>8</v>
      </c>
      <c r="D19" s="1"/>
      <c r="E19" s="25"/>
      <c r="F19" s="1">
        <v>29</v>
      </c>
      <c r="G19" s="25">
        <v>43095.38</v>
      </c>
      <c r="H19" s="1">
        <v>21</v>
      </c>
      <c r="I19" s="25">
        <v>18278.68</v>
      </c>
      <c r="J19" s="29">
        <f>C19+D19+F19</f>
        <v>37</v>
      </c>
      <c r="K19" s="34">
        <f>SUM(E19,G19,I19)</f>
        <v>61374.06</v>
      </c>
    </row>
    <row r="20" spans="1:14" ht="45">
      <c r="A20" s="159" t="s">
        <v>192</v>
      </c>
      <c r="B20" s="160" t="s">
        <v>86</v>
      </c>
      <c r="C20" s="29">
        <f t="shared" ref="C20:I20" si="3">SUM(C21,C22,C24)</f>
        <v>22</v>
      </c>
      <c r="D20" s="29">
        <f t="shared" si="3"/>
        <v>0</v>
      </c>
      <c r="E20" s="34">
        <f t="shared" si="3"/>
        <v>0</v>
      </c>
      <c r="F20" s="29">
        <f t="shared" si="3"/>
        <v>59</v>
      </c>
      <c r="G20" s="34">
        <f t="shared" si="3"/>
        <v>111384.16</v>
      </c>
      <c r="H20" s="29">
        <f t="shared" si="3"/>
        <v>22</v>
      </c>
      <c r="I20" s="34">
        <f t="shared" si="3"/>
        <v>46358.96</v>
      </c>
      <c r="J20" s="29">
        <f>C20+D20+F20</f>
        <v>81</v>
      </c>
      <c r="K20" s="34">
        <f t="shared" ref="K20:K25" si="4">E20+G20+I20</f>
        <v>157743.12</v>
      </c>
    </row>
    <row r="21" spans="1:14">
      <c r="A21" s="159" t="s">
        <v>248</v>
      </c>
      <c r="B21" s="161" t="s">
        <v>242</v>
      </c>
      <c r="C21" s="1">
        <v>9</v>
      </c>
      <c r="D21" s="1"/>
      <c r="E21" s="25"/>
      <c r="F21" s="1"/>
      <c r="G21" s="25"/>
      <c r="H21" s="1"/>
      <c r="I21" s="25"/>
      <c r="J21" s="29">
        <f>C21+D21+F21</f>
        <v>9</v>
      </c>
      <c r="K21" s="34">
        <f t="shared" si="4"/>
        <v>0</v>
      </c>
    </row>
    <row r="22" spans="1:14">
      <c r="A22" s="159" t="s">
        <v>8</v>
      </c>
      <c r="B22" s="161" t="s">
        <v>243</v>
      </c>
      <c r="C22" s="1">
        <v>7</v>
      </c>
      <c r="D22" s="1"/>
      <c r="E22" s="25"/>
      <c r="F22" s="1">
        <v>7</v>
      </c>
      <c r="G22" s="25">
        <v>24943.83</v>
      </c>
      <c r="H22" s="1">
        <v>5</v>
      </c>
      <c r="I22" s="25">
        <v>9049.32</v>
      </c>
      <c r="J22" s="29">
        <f t="shared" si="2"/>
        <v>14</v>
      </c>
      <c r="K22" s="34">
        <f t="shared" si="4"/>
        <v>33993.15</v>
      </c>
    </row>
    <row r="23" spans="1:14">
      <c r="A23" s="159" t="s">
        <v>137</v>
      </c>
      <c r="B23" s="161" t="s">
        <v>135</v>
      </c>
      <c r="C23" s="1"/>
      <c r="D23" s="1"/>
      <c r="E23" s="25"/>
      <c r="F23" s="1">
        <v>2</v>
      </c>
      <c r="G23" s="25">
        <v>7674.95</v>
      </c>
      <c r="H23" s="1">
        <v>1</v>
      </c>
      <c r="I23" s="25">
        <v>2855.62</v>
      </c>
      <c r="J23" s="29">
        <f t="shared" si="2"/>
        <v>2</v>
      </c>
      <c r="K23" s="34">
        <f t="shared" si="4"/>
        <v>10530.57</v>
      </c>
    </row>
    <row r="24" spans="1:14">
      <c r="A24" s="159" t="s">
        <v>249</v>
      </c>
      <c r="B24" s="161" t="s">
        <v>244</v>
      </c>
      <c r="C24" s="1">
        <v>6</v>
      </c>
      <c r="D24" s="1"/>
      <c r="E24" s="25"/>
      <c r="F24" s="1">
        <v>52</v>
      </c>
      <c r="G24" s="25">
        <v>86440.33</v>
      </c>
      <c r="H24" s="1">
        <v>17</v>
      </c>
      <c r="I24" s="25">
        <v>37309.64</v>
      </c>
      <c r="J24" s="29">
        <f t="shared" si="2"/>
        <v>58</v>
      </c>
      <c r="K24" s="34">
        <f t="shared" si="4"/>
        <v>123749.97</v>
      </c>
      <c r="N24" s="163"/>
    </row>
    <row r="25" spans="1:14">
      <c r="A25" s="159" t="s">
        <v>145</v>
      </c>
      <c r="B25" s="161" t="s">
        <v>135</v>
      </c>
      <c r="C25" s="1">
        <v>6</v>
      </c>
      <c r="D25" s="1"/>
      <c r="E25" s="25"/>
      <c r="F25" s="1">
        <v>19</v>
      </c>
      <c r="G25" s="25">
        <v>27382.71</v>
      </c>
      <c r="H25" s="1">
        <v>10</v>
      </c>
      <c r="I25" s="25">
        <v>12131.04</v>
      </c>
      <c r="J25" s="29">
        <f t="shared" si="2"/>
        <v>25</v>
      </c>
      <c r="K25" s="34">
        <f t="shared" si="4"/>
        <v>39513.75</v>
      </c>
      <c r="N25" s="163"/>
    </row>
    <row r="26" spans="1:14" ht="60">
      <c r="A26" s="159" t="s">
        <v>193</v>
      </c>
      <c r="B26" s="160" t="s">
        <v>87</v>
      </c>
      <c r="C26" s="29">
        <f t="shared" ref="C26:I26" si="5">SUM(C27,C29,C31,C33)</f>
        <v>2</v>
      </c>
      <c r="D26" s="29">
        <f t="shared" si="5"/>
        <v>0</v>
      </c>
      <c r="E26" s="34">
        <f t="shared" si="5"/>
        <v>0</v>
      </c>
      <c r="F26" s="29">
        <f t="shared" si="5"/>
        <v>38</v>
      </c>
      <c r="G26" s="34">
        <f t="shared" si="5"/>
        <v>76574.25</v>
      </c>
      <c r="H26" s="29">
        <f t="shared" si="5"/>
        <v>25</v>
      </c>
      <c r="I26" s="34">
        <f t="shared" si="5"/>
        <v>39052.229999999996</v>
      </c>
      <c r="J26" s="29">
        <f>C26+D26+F26</f>
        <v>40</v>
      </c>
      <c r="K26" s="34">
        <f t="shared" ref="K26:K34" si="6">E26+G26+I26</f>
        <v>115626.48</v>
      </c>
    </row>
    <row r="27" spans="1:14" ht="30">
      <c r="A27" s="159" t="s">
        <v>195</v>
      </c>
      <c r="B27" s="160" t="s">
        <v>250</v>
      </c>
      <c r="C27" s="1">
        <v>1</v>
      </c>
      <c r="D27" s="1"/>
      <c r="E27" s="25"/>
      <c r="F27" s="1"/>
      <c r="G27" s="25"/>
      <c r="H27" s="1"/>
      <c r="I27" s="25"/>
      <c r="J27" s="29">
        <f t="shared" si="2"/>
        <v>1</v>
      </c>
      <c r="K27" s="34">
        <f t="shared" si="6"/>
        <v>0</v>
      </c>
    </row>
    <row r="28" spans="1:14">
      <c r="A28" s="159" t="s">
        <v>138</v>
      </c>
      <c r="B28" s="161" t="s">
        <v>135</v>
      </c>
      <c r="C28" s="1"/>
      <c r="D28" s="1"/>
      <c r="E28" s="25"/>
      <c r="F28" s="1"/>
      <c r="G28" s="25"/>
      <c r="H28" s="1"/>
      <c r="I28" s="25"/>
      <c r="J28" s="29">
        <f t="shared" si="2"/>
        <v>0</v>
      </c>
      <c r="K28" s="34">
        <f t="shared" si="6"/>
        <v>0</v>
      </c>
    </row>
    <row r="29" spans="1:14" ht="30">
      <c r="A29" s="159" t="s">
        <v>6</v>
      </c>
      <c r="B29" s="160" t="s">
        <v>251</v>
      </c>
      <c r="C29" s="1">
        <v>1</v>
      </c>
      <c r="D29" s="1"/>
      <c r="E29" s="25"/>
      <c r="F29" s="1"/>
      <c r="G29" s="25"/>
      <c r="H29" s="1"/>
      <c r="I29" s="25"/>
      <c r="J29" s="29">
        <f t="shared" si="2"/>
        <v>1</v>
      </c>
      <c r="K29" s="34">
        <f t="shared" si="6"/>
        <v>0</v>
      </c>
    </row>
    <row r="30" spans="1:14">
      <c r="A30" s="159" t="s">
        <v>146</v>
      </c>
      <c r="B30" s="161" t="s">
        <v>135</v>
      </c>
      <c r="C30" s="1"/>
      <c r="D30" s="1"/>
      <c r="E30" s="25"/>
      <c r="F30" s="1"/>
      <c r="G30" s="25"/>
      <c r="H30" s="1"/>
      <c r="I30" s="25"/>
      <c r="J30" s="29">
        <f t="shared" si="2"/>
        <v>0</v>
      </c>
      <c r="K30" s="34">
        <f t="shared" si="6"/>
        <v>0</v>
      </c>
    </row>
    <row r="31" spans="1:14" ht="60">
      <c r="A31" s="159" t="s">
        <v>7</v>
      </c>
      <c r="B31" s="160" t="s">
        <v>26</v>
      </c>
      <c r="C31" s="1"/>
      <c r="D31" s="1"/>
      <c r="E31" s="25"/>
      <c r="F31" s="1">
        <v>12</v>
      </c>
      <c r="G31" s="25">
        <v>21343.69</v>
      </c>
      <c r="H31" s="1">
        <v>8</v>
      </c>
      <c r="I31" s="25">
        <v>10699.04</v>
      </c>
      <c r="J31" s="29">
        <f t="shared" si="2"/>
        <v>12</v>
      </c>
      <c r="K31" s="34">
        <f t="shared" si="6"/>
        <v>32042.73</v>
      </c>
    </row>
    <row r="32" spans="1:14">
      <c r="A32" s="159" t="s">
        <v>139</v>
      </c>
      <c r="B32" s="161" t="s">
        <v>135</v>
      </c>
      <c r="C32" s="1"/>
      <c r="D32" s="1"/>
      <c r="E32" s="25"/>
      <c r="F32" s="1">
        <v>1</v>
      </c>
      <c r="G32" s="25">
        <v>853.91</v>
      </c>
      <c r="H32" s="1">
        <v>2</v>
      </c>
      <c r="I32" s="25">
        <v>158.44999999999999</v>
      </c>
      <c r="J32" s="29">
        <f t="shared" si="2"/>
        <v>1</v>
      </c>
      <c r="K32" s="34">
        <f t="shared" si="6"/>
        <v>1012.3599999999999</v>
      </c>
    </row>
    <row r="33" spans="1:11">
      <c r="A33" s="159" t="s">
        <v>141</v>
      </c>
      <c r="B33" s="160" t="s">
        <v>252</v>
      </c>
      <c r="C33" s="1"/>
      <c r="D33" s="1"/>
      <c r="E33" s="25"/>
      <c r="F33" s="1">
        <v>26</v>
      </c>
      <c r="G33" s="25">
        <v>55230.559999999998</v>
      </c>
      <c r="H33" s="1">
        <v>17</v>
      </c>
      <c r="I33" s="25">
        <v>28353.19</v>
      </c>
      <c r="J33" s="29">
        <f t="shared" si="2"/>
        <v>26</v>
      </c>
      <c r="K33" s="34">
        <f t="shared" si="6"/>
        <v>83583.75</v>
      </c>
    </row>
    <row r="34" spans="1:11">
      <c r="A34" s="159" t="s">
        <v>140</v>
      </c>
      <c r="B34" s="161" t="s">
        <v>135</v>
      </c>
      <c r="C34" s="1"/>
      <c r="D34" s="1"/>
      <c r="E34" s="25"/>
      <c r="F34" s="1"/>
      <c r="G34" s="25"/>
      <c r="H34" s="1"/>
      <c r="I34" s="25"/>
      <c r="J34" s="29">
        <f t="shared" si="2"/>
        <v>0</v>
      </c>
      <c r="K34" s="34">
        <f t="shared" si="6"/>
        <v>0</v>
      </c>
    </row>
    <row r="35" spans="1:11">
      <c r="A35" s="164"/>
      <c r="B35" s="165"/>
      <c r="C35" s="165"/>
      <c r="D35" s="165"/>
      <c r="E35" s="166"/>
      <c r="F35" s="165"/>
      <c r="G35" s="165"/>
      <c r="H35" s="165"/>
      <c r="I35" s="165"/>
      <c r="J35" s="165"/>
      <c r="K35" s="165"/>
    </row>
    <row r="36" spans="1:11">
      <c r="A36" s="374" t="s">
        <v>256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</row>
    <row r="37" spans="1:11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</row>
    <row r="38" spans="1:11">
      <c r="A38" s="374" t="s">
        <v>257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</row>
    <row r="39" spans="1:11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</row>
    <row r="40" spans="1:11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</row>
    <row r="41" spans="1:11" ht="19.5">
      <c r="A41" s="165"/>
      <c r="B41" s="154" t="s">
        <v>226</v>
      </c>
      <c r="C41" s="155"/>
      <c r="D41" s="155"/>
      <c r="E41" s="45" t="str">
        <f>'о расходовании субсидии'!D38</f>
        <v>/Габдрахманова Е.Б./</v>
      </c>
      <c r="F41" s="319"/>
      <c r="G41" s="165" t="s">
        <v>230</v>
      </c>
      <c r="H41" s="165"/>
      <c r="I41" s="165"/>
      <c r="K41" s="165"/>
    </row>
    <row r="42" spans="1:11" ht="19.5">
      <c r="A42" s="165"/>
      <c r="B42" s="154"/>
      <c r="C42" s="154"/>
      <c r="D42" s="154"/>
      <c r="E42" s="48" t="s">
        <v>19</v>
      </c>
      <c r="F42" s="52"/>
      <c r="G42" s="165"/>
      <c r="H42" s="165"/>
      <c r="I42" s="165"/>
      <c r="J42" s="165"/>
      <c r="K42" s="165"/>
    </row>
    <row r="43" spans="1:11" ht="19.5">
      <c r="A43" s="165"/>
      <c r="B43" s="154"/>
      <c r="C43" s="154"/>
      <c r="D43" s="154"/>
      <c r="E43" s="47"/>
      <c r="F43" s="167"/>
      <c r="G43" s="165"/>
      <c r="H43" s="165"/>
      <c r="I43" s="165"/>
      <c r="J43" s="165"/>
      <c r="K43" s="165"/>
    </row>
    <row r="44" spans="1:11" ht="19.5">
      <c r="A44" s="165"/>
      <c r="B44" s="154" t="s">
        <v>258</v>
      </c>
      <c r="C44" s="155"/>
      <c r="D44" s="155"/>
      <c r="E44" s="45" t="str">
        <f>'о расходовании субсидии'!D41</f>
        <v>/Арсланова О.Ю. /</v>
      </c>
      <c r="F44" s="319"/>
      <c r="G44" s="165"/>
      <c r="H44" s="165"/>
      <c r="I44" s="165"/>
      <c r="J44" s="165"/>
      <c r="K44" s="165"/>
    </row>
    <row r="45" spans="1:11">
      <c r="A45" s="165"/>
      <c r="B45" s="165"/>
      <c r="C45" s="165"/>
      <c r="D45" s="165"/>
      <c r="E45" s="48" t="s">
        <v>19</v>
      </c>
      <c r="F45" s="167"/>
      <c r="G45" s="165"/>
      <c r="H45" s="165"/>
      <c r="I45" s="165"/>
      <c r="J45" s="165"/>
      <c r="K45" s="165"/>
    </row>
    <row r="46" spans="1:11">
      <c r="A46" s="165"/>
      <c r="B46" s="165"/>
      <c r="C46" s="165"/>
      <c r="D46" s="165"/>
      <c r="E46" s="168"/>
      <c r="F46" s="168"/>
      <c r="G46" s="165"/>
      <c r="H46" s="165"/>
      <c r="I46" s="165"/>
      <c r="J46" s="165"/>
      <c r="K46" s="165"/>
    </row>
    <row r="47" spans="1:11">
      <c r="A47" s="164"/>
      <c r="B47" s="165"/>
      <c r="C47" s="165"/>
      <c r="D47" s="165"/>
      <c r="E47" s="165"/>
      <c r="F47" s="165"/>
      <c r="G47" s="165"/>
      <c r="H47" s="165"/>
      <c r="I47" s="165"/>
      <c r="J47" s="165"/>
      <c r="K47" s="165"/>
    </row>
    <row r="48" spans="1:11">
      <c r="A48" s="165" t="s">
        <v>20</v>
      </c>
      <c r="B48" s="165"/>
      <c r="C48" s="331" t="s">
        <v>811</v>
      </c>
      <c r="D48" s="331"/>
      <c r="E48" s="331">
        <v>83478445235</v>
      </c>
      <c r="F48" s="331"/>
      <c r="G48" s="11"/>
      <c r="H48" s="11"/>
      <c r="I48" s="11"/>
      <c r="J48" s="11"/>
      <c r="K48" s="11"/>
    </row>
    <row r="49" spans="1:11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5"/>
    </row>
    <row r="50" spans="1:11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</row>
    <row r="51" spans="1:11">
      <c r="A51" s="164"/>
      <c r="B51" s="165"/>
      <c r="C51" s="165"/>
      <c r="D51" s="165"/>
      <c r="E51" s="165"/>
      <c r="F51" s="165"/>
      <c r="G51" s="165"/>
      <c r="H51" s="165"/>
      <c r="I51" s="165"/>
      <c r="J51" s="165"/>
      <c r="K51" s="165"/>
    </row>
  </sheetData>
  <sheetProtection sheet="1" objects="1" scenarios="1" formatCells="0" selectLockedCells="1"/>
  <dataConsolidate/>
  <mergeCells count="17">
    <mergeCell ref="A38:K38"/>
    <mergeCell ref="D10:E10"/>
    <mergeCell ref="F10:G10"/>
    <mergeCell ref="J10:K10"/>
    <mergeCell ref="H10:I10"/>
    <mergeCell ref="A9:A11"/>
    <mergeCell ref="B9:B11"/>
    <mergeCell ref="A1:K1"/>
    <mergeCell ref="A2:K2"/>
    <mergeCell ref="A3:K3"/>
    <mergeCell ref="A36:K36"/>
    <mergeCell ref="C9:K9"/>
    <mergeCell ref="A8:K8"/>
    <mergeCell ref="A7:K7"/>
    <mergeCell ref="A4:K4"/>
    <mergeCell ref="A5:K5"/>
    <mergeCell ref="A6:K6"/>
  </mergeCells>
  <phoneticPr fontId="0" type="noConversion"/>
  <dataValidations count="32">
    <dataValidation type="whole" allowBlank="1" showErrorMessage="1" errorTitle="нет " error="значение не может больше , чем указанное в строке п.1.1.1" promptTitle="Ошибка!" prompt="Будьте внимательны, неверное значение! " sqref="C21">
      <formula1>0</formula1>
      <formula2>C15</formula2>
    </dataValidation>
    <dataValidation type="whole" allowBlank="1" showInputMessage="1" showErrorMessage="1" sqref="D21">
      <formula1>0</formula1>
      <formula2>D15</formula2>
    </dataValidation>
    <dataValidation type="decimal" allowBlank="1" showInputMessage="1" showErrorMessage="1" sqref="E21">
      <formula1>0</formula1>
      <formula2>E15</formula2>
    </dataValidation>
    <dataValidation type="whole" allowBlank="1" showInputMessage="1" showErrorMessage="1" prompt="Будьте внимательны, неверное значение! " sqref="F21">
      <formula1>0</formula1>
      <formula2>F15</formula2>
    </dataValidation>
    <dataValidation type="decimal" allowBlank="1" showInputMessage="1" showErrorMessage="1" prompt="Будьте внимательны, неверное значение! " sqref="G21:I21">
      <formula1>0</formula1>
      <formula2>G15</formula2>
    </dataValidation>
    <dataValidation type="decimal" allowBlank="1" showErrorMessage="1" errorTitle="Нет" error="не может значение быть больше, чем  указанное в строке п.1.1.2" sqref="C17:G17">
      <formula1>0</formula1>
      <formula2>C16</formula2>
    </dataValidation>
    <dataValidation type="decimal" allowBlank="1" showErrorMessage="1" errorTitle="нет" error="не может значение быть больше, чем в строке п.1.1.3&#10;" prompt="Ошибка!&#10;" sqref="J19:K19 K16:K18">
      <formula1>0</formula1>
      <formula2>J15</formula2>
    </dataValidation>
    <dataValidation type="decimal" allowBlank="1" showErrorMessage="1" errorTitle="нет " error="не может значение  быть больше, чем в строке п.1.1.3&#10;" sqref="H19">
      <formula1>0</formula1>
      <formula2>H18</formula2>
    </dataValidation>
    <dataValidation type="whole" allowBlank="1" showErrorMessage="1" errorTitle="нет " error="значение не может больше , чем указанное в строке п.1.1.2" promptTitle="Ошибка!" prompt="Будьте внимательны, неверное значение! " sqref="C22:D22 F22 H22">
      <formula1>0</formula1>
      <formula2>C16</formula2>
    </dataValidation>
    <dataValidation type="decimal" allowBlank="1" showErrorMessage="1" errorTitle="нет" error="значение не может быть больше, чем указанное строке п.1.2.2" prompt="Будьте внимательны, неверное значение! " sqref="H23">
      <formula1>0</formula1>
      <formula2>H22</formula2>
    </dataValidation>
    <dataValidation type="whole" allowBlank="1" showErrorMessage="1" errorTitle="нет " error="значение не может быть больше, чем указанное в строке п.1.1.3&#10;" prompt="Будьте внимательны, неверное значение! " sqref="C24:D24 F24 H24">
      <formula1>0</formula1>
      <formula2>C18</formula2>
    </dataValidation>
    <dataValidation type="decimal" allowBlank="1" showErrorMessage="1" errorTitle="нет" error="значение не может быть больше, чем указанное в строке п.1.2.3&#10;" prompt="Будьте внимательны, неверное значение! " sqref="H25">
      <formula1>0</formula1>
      <formula2>H24</formula2>
    </dataValidation>
    <dataValidation type="decimal" allowBlank="1" showErrorMessage="1" errorTitle="нет " error="значение не может быть больше, чем указанно в строке п.1.3.1" sqref="H28">
      <formula1>0</formula1>
      <formula2>H27</formula2>
    </dataValidation>
    <dataValidation type="decimal" allowBlank="1" showErrorMessage="1" errorTitle="нет" error="значение не может бывть больше, чем указанное в строке п.1.3.2&#10;" sqref="H30">
      <formula1>0</formula1>
      <formula2>H29</formula2>
    </dataValidation>
    <dataValidation type="decimal" allowBlank="1" showErrorMessage="1" errorTitle="нет" error="значение не может быль больше, чем указанное в строке п.1.3.3&#10;" sqref="H32">
      <formula1>0</formula1>
      <formula2>H31</formula2>
    </dataValidation>
    <dataValidation type="decimal" allowBlank="1" showErrorMessage="1" errorTitle="нет " error="значение не может быть больше, чем указанно в строке п.1.3.4&#10;" sqref="H34">
      <formula1>0</formula1>
      <formula2>H33</formula2>
    </dataValidation>
    <dataValidation type="decimal" allowBlank="1" showErrorMessage="1" errorTitle="нет " error="значение не может больше , чем указанное в строке п.1.1.2" promptTitle="Ошибка!" prompt="Будьте внимательны, неверное значение! " sqref="E22 G22 I22">
      <formula1>0</formula1>
      <formula2>E16</formula2>
    </dataValidation>
    <dataValidation type="decimal" allowBlank="1" showErrorMessage="1" errorTitle="нет " error="значение не может быть больше, чем указанное в строке п.1.1.3&#10;" prompt="Будьте внимательны, неверное значение! " sqref="E24 G24 I24">
      <formula1>0</formula1>
      <formula2>E18</formula2>
    </dataValidation>
    <dataValidation type="decimal" allowBlank="1" showErrorMessage="1" errorTitle="нет" error="значение не может быть больше, чем указанное строке п.1.2.2" prompt="Будьте внимательны, неверное значение! " sqref="I23 C23:D23 F23:G23">
      <formula1>0</formula1>
      <formula2>C22</formula2>
    </dataValidation>
    <dataValidation type="decimal" allowBlank="1" showErrorMessage="1" errorTitle="нет" error="значение не может быть больше, чем указанное в строке п.1.2.3&#10;" prompt="Будьте внимательны, неверное значение! " sqref="I25 C25:G25">
      <formula1>0</formula1>
      <formula2>C24</formula2>
    </dataValidation>
    <dataValidation type="decimal" allowBlank="1" showErrorMessage="1" errorTitle="нет " error="не может значение  быть больше, чем в строке п.1.1.3&#10;" sqref="C19:E19">
      <formula1>0</formula1>
      <formula2>C18</formula2>
    </dataValidation>
    <dataValidation type="decimal" showErrorMessage="1" errorTitle="нет " error="не может значение  быть больше, чем в строке п.1.1.3&#10;" sqref="F19">
      <formula1>0</formula1>
      <formula2>F18</formula2>
    </dataValidation>
    <dataValidation type="decimal" allowBlank="1" showErrorMessage="1" errorTitle="нет " error="не может значение  быть больше, чем в строке п.1.1.3&#10;" sqref="G19">
      <formula1>0</formula1>
      <formula2>G18</formula2>
    </dataValidation>
    <dataValidation type="decimal" showErrorMessage="1" errorTitle="Нет" error="не может значение быть больше, чем  указанное в строке п.1.1.2" sqref="I17">
      <formula1>0</formula1>
      <formula2>I16</formula2>
    </dataValidation>
    <dataValidation type="decimal" showErrorMessage="1" errorTitle="нет " error="не может значение  быть больше, чем в строке п.1.1.3&#10;" sqref="I19">
      <formula1>0</formula1>
      <formula2>I18</formula2>
    </dataValidation>
    <dataValidation type="decimal" allowBlank="1" showErrorMessage="1" errorTitle="Нет" error="не может значение быть больше, чем  указанное в строке п.1.1.2" sqref="H17">
      <formula1>0</formula1>
      <formula2>H16</formula2>
    </dataValidation>
    <dataValidation type="decimal" allowBlank="1" showErrorMessage="1" errorTitle="нет" error="значение не может быть больше, чем указанное строке п.1.2.2" prompt="Будьте внимательны, неверное значение! " sqref="E23">
      <formula1>0</formula1>
      <formula2>E22</formula2>
    </dataValidation>
    <dataValidation type="decimal" allowBlank="1" showErrorMessage="1" errorTitle="нет " error="значение не может быть больше, чем указанно в строке п.1.3.1" sqref="C28:D28 F28">
      <formula1>0</formula1>
      <formula2>C27</formula2>
    </dataValidation>
    <dataValidation type="decimal" allowBlank="1" showInputMessage="1" showErrorMessage="1" sqref="E28 G28 I28 E30 G30 I30 E32 G32 I32 E34 G34 I34">
      <formula1>0</formula1>
      <formula2>E27</formula2>
    </dataValidation>
    <dataValidation type="decimal" allowBlank="1" showErrorMessage="1" errorTitle="нет" error="значение не может бывть больше, чем указанное в строке п.1.3.2&#10;" sqref="C30:D30 F30">
      <formula1>0</formula1>
      <formula2>C29</formula2>
    </dataValidation>
    <dataValidation type="decimal" allowBlank="1" showErrorMessage="1" errorTitle="нет" error="значение не может быль больше, чем указанное в строке п.1.3.3&#10;" sqref="C32:D32 F32">
      <formula1>0</formula1>
      <formula2>C31</formula2>
    </dataValidation>
    <dataValidation type="decimal" allowBlank="1" showErrorMessage="1" errorTitle="нет " error="значение не может быть больше, чем указанно в строке п.1.3.4&#10;" sqref="C34:D34 F34">
      <formula1>0</formula1>
      <formula2>C33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92D050"/>
  </sheetPr>
  <dimension ref="A1:AR106"/>
  <sheetViews>
    <sheetView topLeftCell="A13" zoomScale="77" zoomScaleNormal="77" zoomScaleSheetLayoutView="39" workbookViewId="0">
      <selection activeCell="M18" sqref="M18"/>
    </sheetView>
  </sheetViews>
  <sheetFormatPr defaultColWidth="8.85546875" defaultRowHeight="15"/>
  <cols>
    <col min="1" max="1" width="8.85546875" style="127"/>
    <col min="2" max="2" width="45.140625" style="127" customWidth="1"/>
    <col min="3" max="3" width="8.85546875" style="127" customWidth="1"/>
    <col min="4" max="4" width="8.28515625" style="127" customWidth="1"/>
    <col min="5" max="5" width="12.5703125" style="127" customWidth="1"/>
    <col min="6" max="6" width="12.85546875" style="127" customWidth="1"/>
    <col min="7" max="7" width="10.140625" style="127" customWidth="1"/>
    <col min="8" max="8" width="8.85546875" style="127" customWidth="1"/>
    <col min="9" max="9" width="11" style="127" customWidth="1"/>
    <col min="10" max="10" width="8.85546875" style="127" customWidth="1"/>
    <col min="11" max="11" width="12" style="127" customWidth="1"/>
    <col min="12" max="12" width="17" style="127" customWidth="1"/>
    <col min="13" max="13" width="12.42578125" style="127" customWidth="1"/>
    <col min="14" max="14" width="11.140625" style="342" customWidth="1"/>
    <col min="15" max="16" width="10.85546875" style="342" customWidth="1"/>
    <col min="17" max="17" width="14.28515625" style="342" customWidth="1"/>
    <col min="18" max="21" width="8.85546875" style="342" customWidth="1"/>
    <col min="22" max="22" width="11" style="342" customWidth="1"/>
    <col min="23" max="25" width="8.85546875" style="342" customWidth="1"/>
    <col min="26" max="26" width="10.42578125" style="342" customWidth="1"/>
    <col min="27" max="27" width="13.42578125" style="342" customWidth="1"/>
    <col min="28" max="29" width="8.85546875" style="343"/>
    <col min="30" max="31" width="8.85546875" style="130"/>
    <col min="32" max="32" width="16" style="130" customWidth="1"/>
    <col min="33" max="44" width="8.85546875" style="170"/>
    <col min="45" max="16384" width="8.85546875" style="130"/>
  </cols>
  <sheetData>
    <row r="1" spans="1:44" ht="15.75">
      <c r="A1" s="403" t="s">
        <v>219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44" ht="59.45" customHeight="1">
      <c r="A2" s="404" t="s">
        <v>144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44" ht="18.75">
      <c r="A3" s="405" t="str">
        <f>'о расходовании субсидии'!A2:G2</f>
        <v xml:space="preserve">АНО ЦСОН «Доброе дело» 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</row>
    <row r="4" spans="1:44" ht="15.75">
      <c r="A4" s="406" t="s">
        <v>388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T4" s="344"/>
      <c r="U4" s="344"/>
      <c r="V4" s="344"/>
      <c r="W4" s="344"/>
      <c r="X4" s="344"/>
      <c r="Y4" s="344"/>
      <c r="Z4" s="344"/>
      <c r="AA4" s="344"/>
      <c r="AB4" s="345"/>
      <c r="AC4" s="345"/>
      <c r="AD4" s="171"/>
      <c r="AE4" s="171"/>
      <c r="AF4" s="171"/>
      <c r="AG4" s="172"/>
    </row>
    <row r="5" spans="1:44">
      <c r="A5" s="407" t="str">
        <f>'о расходовании субсидии'!A8:G8</f>
        <v>за 9 месяцев 2019 г.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9" t="s">
        <v>790</v>
      </c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</row>
    <row r="6" spans="1:44" ht="5.25" customHeight="1"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</row>
    <row r="7" spans="1:44" s="174" customFormat="1" ht="18.600000000000001" customHeight="1">
      <c r="A7" s="397" t="s">
        <v>187</v>
      </c>
      <c r="B7" s="399" t="s">
        <v>143</v>
      </c>
      <c r="C7" s="397" t="s">
        <v>447</v>
      </c>
      <c r="D7" s="397"/>
      <c r="E7" s="397"/>
      <c r="F7" s="397"/>
      <c r="G7" s="397" t="s">
        <v>0</v>
      </c>
      <c r="H7" s="397"/>
      <c r="I7" s="397"/>
      <c r="J7" s="397"/>
      <c r="K7" s="397" t="s">
        <v>261</v>
      </c>
      <c r="L7" s="397"/>
      <c r="M7" s="397"/>
      <c r="N7" s="385" t="s">
        <v>10</v>
      </c>
      <c r="O7" s="385"/>
      <c r="P7" s="385"/>
      <c r="Q7" s="385"/>
      <c r="R7" s="385"/>
      <c r="S7" s="385" t="s">
        <v>9</v>
      </c>
      <c r="T7" s="385"/>
      <c r="U7" s="385"/>
      <c r="V7" s="385"/>
      <c r="W7" s="386" t="s">
        <v>17</v>
      </c>
      <c r="X7" s="387"/>
      <c r="Y7" s="387"/>
      <c r="Z7" s="387"/>
      <c r="AA7" s="387"/>
      <c r="AB7" s="387"/>
      <c r="AC7" s="388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</row>
    <row r="8" spans="1:44" s="174" customFormat="1" ht="15" customHeight="1">
      <c r="A8" s="397"/>
      <c r="B8" s="400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85"/>
      <c r="O8" s="385"/>
      <c r="P8" s="385"/>
      <c r="Q8" s="385"/>
      <c r="R8" s="385"/>
      <c r="S8" s="385"/>
      <c r="T8" s="385"/>
      <c r="U8" s="385"/>
      <c r="V8" s="385"/>
      <c r="W8" s="389"/>
      <c r="X8" s="390"/>
      <c r="Y8" s="390"/>
      <c r="Z8" s="390"/>
      <c r="AA8" s="390"/>
      <c r="AB8" s="390"/>
      <c r="AC8" s="391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</row>
    <row r="9" spans="1:44" s="174" customFormat="1" ht="39.75" customHeight="1">
      <c r="A9" s="397"/>
      <c r="B9" s="400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85"/>
      <c r="O9" s="385"/>
      <c r="P9" s="385"/>
      <c r="Q9" s="385"/>
      <c r="R9" s="385"/>
      <c r="S9" s="385"/>
      <c r="T9" s="385"/>
      <c r="U9" s="385"/>
      <c r="V9" s="385"/>
      <c r="W9" s="392"/>
      <c r="X9" s="393"/>
      <c r="Y9" s="393"/>
      <c r="Z9" s="393"/>
      <c r="AA9" s="393"/>
      <c r="AB9" s="393"/>
      <c r="AC9" s="394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</row>
    <row r="10" spans="1:44" s="174" customFormat="1" ht="147" customHeight="1">
      <c r="A10" s="397"/>
      <c r="B10" s="401"/>
      <c r="C10" s="176" t="s">
        <v>231</v>
      </c>
      <c r="D10" s="176" t="s">
        <v>259</v>
      </c>
      <c r="E10" s="176" t="s">
        <v>237</v>
      </c>
      <c r="F10" s="176" t="s">
        <v>260</v>
      </c>
      <c r="G10" s="176" t="s">
        <v>231</v>
      </c>
      <c r="H10" s="176" t="s">
        <v>259</v>
      </c>
      <c r="I10" s="176" t="s">
        <v>237</v>
      </c>
      <c r="J10" s="176" t="s">
        <v>260</v>
      </c>
      <c r="K10" s="176" t="s">
        <v>232</v>
      </c>
      <c r="L10" s="176" t="s">
        <v>233</v>
      </c>
      <c r="M10" s="176" t="s">
        <v>234</v>
      </c>
      <c r="N10" s="346" t="s">
        <v>231</v>
      </c>
      <c r="O10" s="346" t="s">
        <v>259</v>
      </c>
      <c r="P10" s="346" t="s">
        <v>237</v>
      </c>
      <c r="Q10" s="346" t="s">
        <v>260</v>
      </c>
      <c r="R10" s="346" t="s">
        <v>11</v>
      </c>
      <c r="S10" s="346" t="s">
        <v>231</v>
      </c>
      <c r="T10" s="346" t="s">
        <v>259</v>
      </c>
      <c r="U10" s="346" t="s">
        <v>237</v>
      </c>
      <c r="V10" s="346" t="s">
        <v>260</v>
      </c>
      <c r="W10" s="346" t="s">
        <v>655</v>
      </c>
      <c r="X10" s="346" t="s">
        <v>656</v>
      </c>
      <c r="Y10" s="346" t="s">
        <v>657</v>
      </c>
      <c r="Z10" s="346" t="s">
        <v>16</v>
      </c>
      <c r="AA10" s="346" t="s">
        <v>658</v>
      </c>
      <c r="AB10" s="346" t="s">
        <v>659</v>
      </c>
      <c r="AC10" s="346" t="s">
        <v>660</v>
      </c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</row>
    <row r="11" spans="1:44" s="174" customFormat="1" ht="15.75">
      <c r="A11" s="173">
        <v>1</v>
      </c>
      <c r="B11" s="173">
        <v>2</v>
      </c>
      <c r="C11" s="173">
        <v>3</v>
      </c>
      <c r="D11" s="173">
        <v>4</v>
      </c>
      <c r="E11" s="173">
        <v>5</v>
      </c>
      <c r="F11" s="173">
        <v>6</v>
      </c>
      <c r="G11" s="173">
        <v>7</v>
      </c>
      <c r="H11" s="173">
        <v>8</v>
      </c>
      <c r="I11" s="173">
        <v>9</v>
      </c>
      <c r="J11" s="173">
        <v>10</v>
      </c>
      <c r="K11" s="173">
        <v>11</v>
      </c>
      <c r="L11" s="173">
        <v>12</v>
      </c>
      <c r="M11" s="173">
        <v>13</v>
      </c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8"/>
      <c r="AC11" s="348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</row>
    <row r="12" spans="1:44" s="174" customFormat="1" ht="16.5" customHeight="1">
      <c r="A12" s="177"/>
      <c r="B12" s="384" t="s">
        <v>262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8"/>
      <c r="AC12" s="348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</row>
    <row r="13" spans="1:44" s="174" customFormat="1" ht="110.25">
      <c r="A13" s="116" t="s">
        <v>191</v>
      </c>
      <c r="B13" s="117" t="s">
        <v>263</v>
      </c>
      <c r="C13" s="118">
        <v>38</v>
      </c>
      <c r="D13" s="118">
        <v>4</v>
      </c>
      <c r="E13" s="118">
        <v>129</v>
      </c>
      <c r="F13" s="118">
        <v>8</v>
      </c>
      <c r="G13" s="112">
        <f>SUM(G14:G16)</f>
        <v>2024</v>
      </c>
      <c r="H13" s="112">
        <f t="shared" ref="H13:M13" si="0">SUM(H14:H16)</f>
        <v>279</v>
      </c>
      <c r="I13" s="112">
        <f t="shared" si="0"/>
        <v>6205</v>
      </c>
      <c r="J13" s="112">
        <f t="shared" si="0"/>
        <v>233</v>
      </c>
      <c r="K13" s="113">
        <f t="shared" si="0"/>
        <v>3290.55</v>
      </c>
      <c r="L13" s="113">
        <f t="shared" si="0"/>
        <v>162068.34</v>
      </c>
      <c r="M13" s="113">
        <f t="shared" si="0"/>
        <v>5550.65</v>
      </c>
      <c r="N13" s="349">
        <f t="shared" ref="N13:AA13" si="1">SUM(N14:N16)</f>
        <v>69.953174603174602</v>
      </c>
      <c r="O13" s="349" t="e">
        <f t="shared" si="1"/>
        <v>#DIV/0!</v>
      </c>
      <c r="P13" s="349">
        <f t="shared" si="1"/>
        <v>72.199390756780105</v>
      </c>
      <c r="Q13" s="349">
        <f>SUM(Q14:Q16)</f>
        <v>58.142857142857139</v>
      </c>
      <c r="R13" s="349">
        <f t="shared" si="1"/>
        <v>105</v>
      </c>
      <c r="S13" s="349">
        <f t="shared" si="1"/>
        <v>0</v>
      </c>
      <c r="T13" s="349" t="e">
        <f t="shared" si="1"/>
        <v>#DIV/0!</v>
      </c>
      <c r="U13" s="349">
        <f t="shared" si="1"/>
        <v>0</v>
      </c>
      <c r="V13" s="349">
        <f>SUM(V14:V16)</f>
        <v>0</v>
      </c>
      <c r="W13" s="349" t="e">
        <f t="shared" si="1"/>
        <v>#DIV/0!</v>
      </c>
      <c r="X13" s="349"/>
      <c r="Y13" s="349"/>
      <c r="Z13" s="349">
        <f>AVERAGE(Z14:Z16)</f>
        <v>25.216666666666669</v>
      </c>
      <c r="AA13" s="349" t="e">
        <f t="shared" si="1"/>
        <v>#DIV/0!</v>
      </c>
      <c r="AB13" s="348"/>
      <c r="AC13" s="348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</row>
    <row r="14" spans="1:44" s="174" customFormat="1" ht="78.75">
      <c r="A14" s="178" t="s">
        <v>245</v>
      </c>
      <c r="B14" s="179" t="s">
        <v>13</v>
      </c>
      <c r="C14" s="12">
        <v>35</v>
      </c>
      <c r="D14" s="12">
        <v>4</v>
      </c>
      <c r="E14" s="12">
        <v>129</v>
      </c>
      <c r="F14" s="12">
        <v>2</v>
      </c>
      <c r="G14" s="12">
        <v>1796</v>
      </c>
      <c r="H14" s="12">
        <v>258</v>
      </c>
      <c r="I14" s="361">
        <v>5662</v>
      </c>
      <c r="J14" s="361">
        <v>72</v>
      </c>
      <c r="K14" s="362">
        <v>3027.78</v>
      </c>
      <c r="L14" s="362">
        <v>148713.56</v>
      </c>
      <c r="M14" s="23">
        <v>1922.08</v>
      </c>
      <c r="N14" s="350">
        <f t="shared" ref="N14:N32" si="2">G14/C14</f>
        <v>51.314285714285717</v>
      </c>
      <c r="O14" s="350">
        <f t="shared" ref="O14:O31" si="3">H14/D14</f>
        <v>64.5</v>
      </c>
      <c r="P14" s="350">
        <f t="shared" ref="P14:Q32" si="4">I14/E14</f>
        <v>43.891472868217058</v>
      </c>
      <c r="Q14" s="350">
        <f t="shared" si="4"/>
        <v>36</v>
      </c>
      <c r="R14" s="350">
        <v>78</v>
      </c>
      <c r="S14" s="350" t="b">
        <f t="shared" ref="S14:S32" si="5">N14&lt;=R14</f>
        <v>1</v>
      </c>
      <c r="T14" s="350" t="b">
        <f t="shared" ref="T14:T31" si="6">O14&lt;=R14</f>
        <v>1</v>
      </c>
      <c r="U14" s="350" t="b">
        <f>P14&lt;=R14</f>
        <v>1</v>
      </c>
      <c r="V14" s="350" t="b">
        <f>Q14&lt;=R14</f>
        <v>1</v>
      </c>
      <c r="W14" s="350">
        <f>K14/H14</f>
        <v>11.735581395348838</v>
      </c>
      <c r="X14" s="350">
        <f>L14/I14</f>
        <v>26.26519957612151</v>
      </c>
      <c r="Y14" s="350">
        <f>M14/J14</f>
        <v>26.695555555555554</v>
      </c>
      <c r="Z14" s="350">
        <v>27.06</v>
      </c>
      <c r="AA14" s="350" t="b">
        <f>Z14=W14</f>
        <v>0</v>
      </c>
      <c r="AB14" s="348" t="b">
        <f>Z14=X14</f>
        <v>0</v>
      </c>
      <c r="AC14" s="348" t="b">
        <f>Z14=Y14</f>
        <v>0</v>
      </c>
      <c r="AF14" s="180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</row>
    <row r="15" spans="1:44" s="174" customFormat="1" ht="78.75">
      <c r="A15" s="178" t="s">
        <v>246</v>
      </c>
      <c r="B15" s="179" t="s">
        <v>14</v>
      </c>
      <c r="C15" s="12">
        <v>18</v>
      </c>
      <c r="D15" s="12">
        <v>1</v>
      </c>
      <c r="E15" s="12">
        <v>31</v>
      </c>
      <c r="F15" s="12">
        <v>8</v>
      </c>
      <c r="G15" s="12">
        <v>142</v>
      </c>
      <c r="H15" s="12">
        <v>21</v>
      </c>
      <c r="I15" s="12">
        <v>359</v>
      </c>
      <c r="J15" s="12">
        <v>48</v>
      </c>
      <c r="K15" s="23">
        <v>262.77</v>
      </c>
      <c r="L15" s="23">
        <v>9530.86</v>
      </c>
      <c r="M15" s="23">
        <v>1298.8800000000001</v>
      </c>
      <c r="N15" s="350">
        <f t="shared" si="2"/>
        <v>7.8888888888888893</v>
      </c>
      <c r="O15" s="350">
        <f t="shared" si="3"/>
        <v>21</v>
      </c>
      <c r="P15" s="350">
        <f t="shared" si="4"/>
        <v>11.580645161290322</v>
      </c>
      <c r="Q15" s="350">
        <f t="shared" si="4"/>
        <v>6</v>
      </c>
      <c r="R15" s="350">
        <v>9</v>
      </c>
      <c r="S15" s="350" t="b">
        <f t="shared" si="5"/>
        <v>1</v>
      </c>
      <c r="T15" s="350" t="b">
        <f t="shared" si="6"/>
        <v>0</v>
      </c>
      <c r="U15" s="350" t="b">
        <f t="shared" ref="U15:U32" si="7">P15&lt;=R15</f>
        <v>0</v>
      </c>
      <c r="V15" s="350" t="b">
        <f t="shared" ref="V15:V32" si="8">Q15&lt;=R15</f>
        <v>1</v>
      </c>
      <c r="W15" s="350">
        <f t="shared" ref="W15:W78" si="9">K15/H15</f>
        <v>12.512857142857142</v>
      </c>
      <c r="X15" s="350">
        <f t="shared" ref="X15:X78" si="10">L15/I15</f>
        <v>26.548356545961003</v>
      </c>
      <c r="Y15" s="350">
        <f t="shared" ref="Y15:Y78" si="11">M15/J15</f>
        <v>27.060000000000002</v>
      </c>
      <c r="Z15" s="350">
        <v>27.06</v>
      </c>
      <c r="AA15" s="350" t="b">
        <f t="shared" ref="AA15:AA28" si="12">Z15=W15</f>
        <v>0</v>
      </c>
      <c r="AB15" s="348" t="b">
        <f t="shared" ref="AB15:AB78" si="13">Z15=X15</f>
        <v>0</v>
      </c>
      <c r="AC15" s="348" t="b">
        <f t="shared" ref="AC15:AC78" si="14">Z15=Y15</f>
        <v>1</v>
      </c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</row>
    <row r="16" spans="1:44" s="174" customFormat="1" ht="47.25">
      <c r="A16" s="178" t="s">
        <v>247</v>
      </c>
      <c r="B16" s="179" t="s">
        <v>15</v>
      </c>
      <c r="C16" s="12">
        <v>8</v>
      </c>
      <c r="D16" s="12"/>
      <c r="E16" s="12">
        <v>11</v>
      </c>
      <c r="F16" s="12">
        <v>7</v>
      </c>
      <c r="G16" s="12">
        <v>86</v>
      </c>
      <c r="H16" s="12"/>
      <c r="I16" s="12">
        <v>184</v>
      </c>
      <c r="J16" s="12">
        <v>113</v>
      </c>
      <c r="K16" s="23"/>
      <c r="L16" s="23">
        <v>3823.92</v>
      </c>
      <c r="M16" s="23">
        <v>2329.69</v>
      </c>
      <c r="N16" s="350">
        <f t="shared" si="2"/>
        <v>10.75</v>
      </c>
      <c r="O16" s="350" t="e">
        <f t="shared" si="3"/>
        <v>#DIV/0!</v>
      </c>
      <c r="P16" s="350">
        <f t="shared" si="4"/>
        <v>16.727272727272727</v>
      </c>
      <c r="Q16" s="350">
        <f t="shared" si="4"/>
        <v>16.142857142857142</v>
      </c>
      <c r="R16" s="350">
        <v>18</v>
      </c>
      <c r="S16" s="350" t="b">
        <f t="shared" si="5"/>
        <v>1</v>
      </c>
      <c r="T16" s="350" t="e">
        <f t="shared" si="6"/>
        <v>#DIV/0!</v>
      </c>
      <c r="U16" s="350" t="b">
        <f t="shared" si="7"/>
        <v>1</v>
      </c>
      <c r="V16" s="350" t="b">
        <f t="shared" si="8"/>
        <v>1</v>
      </c>
      <c r="W16" s="350" t="e">
        <f t="shared" si="9"/>
        <v>#DIV/0!</v>
      </c>
      <c r="X16" s="350">
        <f t="shared" si="10"/>
        <v>20.782173913043479</v>
      </c>
      <c r="Y16" s="350">
        <f t="shared" si="11"/>
        <v>20.616725663716814</v>
      </c>
      <c r="Z16" s="350">
        <v>21.53</v>
      </c>
      <c r="AA16" s="350" t="e">
        <f t="shared" si="12"/>
        <v>#DIV/0!</v>
      </c>
      <c r="AB16" s="348" t="b">
        <f t="shared" si="13"/>
        <v>0</v>
      </c>
      <c r="AC16" s="348" t="b">
        <f t="shared" si="14"/>
        <v>0</v>
      </c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</row>
    <row r="17" spans="1:44" s="174" customFormat="1" ht="31.5">
      <c r="A17" s="178" t="s">
        <v>192</v>
      </c>
      <c r="B17" s="179" t="s">
        <v>264</v>
      </c>
      <c r="C17" s="12">
        <v>5</v>
      </c>
      <c r="D17" s="12"/>
      <c r="E17" s="12">
        <v>13</v>
      </c>
      <c r="F17" s="12">
        <v>1</v>
      </c>
      <c r="G17" s="12">
        <v>284</v>
      </c>
      <c r="H17" s="12"/>
      <c r="I17" s="12">
        <v>831</v>
      </c>
      <c r="J17" s="12">
        <v>36</v>
      </c>
      <c r="K17" s="23"/>
      <c r="L17" s="23">
        <v>11865.25</v>
      </c>
      <c r="M17" s="23">
        <v>591.55999999999995</v>
      </c>
      <c r="N17" s="350">
        <f t="shared" si="2"/>
        <v>56.8</v>
      </c>
      <c r="O17" s="350" t="e">
        <f t="shared" si="3"/>
        <v>#DIV/0!</v>
      </c>
      <c r="P17" s="350">
        <f t="shared" si="4"/>
        <v>63.92307692307692</v>
      </c>
      <c r="Q17" s="350">
        <f t="shared" si="4"/>
        <v>36</v>
      </c>
      <c r="R17" s="350">
        <v>78</v>
      </c>
      <c r="S17" s="350" t="b">
        <f t="shared" si="5"/>
        <v>1</v>
      </c>
      <c r="T17" s="350" t="e">
        <f t="shared" si="6"/>
        <v>#DIV/0!</v>
      </c>
      <c r="U17" s="350" t="b">
        <f t="shared" si="7"/>
        <v>1</v>
      </c>
      <c r="V17" s="350" t="b">
        <f t="shared" si="8"/>
        <v>1</v>
      </c>
      <c r="W17" s="350" t="e">
        <f t="shared" si="9"/>
        <v>#DIV/0!</v>
      </c>
      <c r="X17" s="350">
        <f t="shared" si="10"/>
        <v>14.278279181708784</v>
      </c>
      <c r="Y17" s="350">
        <f t="shared" si="11"/>
        <v>16.432222222222222</v>
      </c>
      <c r="Z17" s="350">
        <v>15.03</v>
      </c>
      <c r="AA17" s="350" t="e">
        <f t="shared" si="12"/>
        <v>#DIV/0!</v>
      </c>
      <c r="AB17" s="348" t="b">
        <f t="shared" si="13"/>
        <v>0</v>
      </c>
      <c r="AC17" s="348" t="b">
        <f t="shared" si="14"/>
        <v>0</v>
      </c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</row>
    <row r="18" spans="1:44" s="174" customFormat="1" ht="47.25">
      <c r="A18" s="178" t="s">
        <v>193</v>
      </c>
      <c r="B18" s="179" t="s">
        <v>265</v>
      </c>
      <c r="C18" s="12">
        <v>8</v>
      </c>
      <c r="D18" s="12"/>
      <c r="E18" s="12">
        <v>11</v>
      </c>
      <c r="F18" s="12">
        <v>5</v>
      </c>
      <c r="G18" s="12">
        <v>312</v>
      </c>
      <c r="H18" s="12"/>
      <c r="I18" s="12">
        <v>674</v>
      </c>
      <c r="J18" s="12">
        <v>429</v>
      </c>
      <c r="K18" s="23"/>
      <c r="L18" s="23">
        <v>18178.240000000002</v>
      </c>
      <c r="M18" s="23">
        <v>11568.84</v>
      </c>
      <c r="N18" s="350">
        <f t="shared" si="2"/>
        <v>39</v>
      </c>
      <c r="O18" s="350" t="e">
        <f t="shared" si="3"/>
        <v>#DIV/0!</v>
      </c>
      <c r="P18" s="350">
        <f t="shared" si="4"/>
        <v>61.272727272727273</v>
      </c>
      <c r="Q18" s="350">
        <f t="shared" si="4"/>
        <v>85.8</v>
      </c>
      <c r="R18" s="350">
        <v>78</v>
      </c>
      <c r="S18" s="350" t="b">
        <f t="shared" si="5"/>
        <v>1</v>
      </c>
      <c r="T18" s="350" t="e">
        <f t="shared" si="6"/>
        <v>#DIV/0!</v>
      </c>
      <c r="U18" s="350" t="b">
        <f t="shared" si="7"/>
        <v>1</v>
      </c>
      <c r="V18" s="350" t="b">
        <f t="shared" si="8"/>
        <v>0</v>
      </c>
      <c r="W18" s="350" t="e">
        <f t="shared" si="9"/>
        <v>#DIV/0!</v>
      </c>
      <c r="X18" s="350">
        <f t="shared" si="10"/>
        <v>26.970682492581606</v>
      </c>
      <c r="Y18" s="350">
        <f t="shared" si="11"/>
        <v>26.966993006993007</v>
      </c>
      <c r="Z18" s="350">
        <v>27.06</v>
      </c>
      <c r="AA18" s="350" t="e">
        <f t="shared" si="12"/>
        <v>#DIV/0!</v>
      </c>
      <c r="AB18" s="348" t="b">
        <f t="shared" si="13"/>
        <v>0</v>
      </c>
      <c r="AC18" s="348" t="b">
        <f t="shared" si="14"/>
        <v>0</v>
      </c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</row>
    <row r="19" spans="1:44" s="174" customFormat="1" ht="47.25">
      <c r="A19" s="178" t="s">
        <v>197</v>
      </c>
      <c r="B19" s="179" t="s">
        <v>267</v>
      </c>
      <c r="C19" s="12">
        <v>1</v>
      </c>
      <c r="D19" s="12"/>
      <c r="E19" s="12">
        <v>1</v>
      </c>
      <c r="F19" s="12">
        <v>1</v>
      </c>
      <c r="G19" s="12">
        <v>72</v>
      </c>
      <c r="H19" s="12"/>
      <c r="I19" s="12">
        <v>72</v>
      </c>
      <c r="J19" s="12">
        <v>113</v>
      </c>
      <c r="K19" s="23"/>
      <c r="L19" s="23">
        <v>1726.64</v>
      </c>
      <c r="M19" s="23">
        <v>2714.55</v>
      </c>
      <c r="N19" s="350">
        <f t="shared" si="2"/>
        <v>72</v>
      </c>
      <c r="O19" s="350" t="e">
        <f t="shared" si="3"/>
        <v>#DIV/0!</v>
      </c>
      <c r="P19" s="350">
        <f t="shared" si="4"/>
        <v>72</v>
      </c>
      <c r="Q19" s="350">
        <f t="shared" si="4"/>
        <v>113</v>
      </c>
      <c r="R19" s="350">
        <v>78</v>
      </c>
      <c r="S19" s="350" t="b">
        <f t="shared" si="5"/>
        <v>1</v>
      </c>
      <c r="T19" s="350" t="e">
        <f t="shared" si="6"/>
        <v>#DIV/0!</v>
      </c>
      <c r="U19" s="350" t="b">
        <f t="shared" si="7"/>
        <v>1</v>
      </c>
      <c r="V19" s="350" t="b">
        <f t="shared" si="8"/>
        <v>0</v>
      </c>
      <c r="W19" s="350" t="e">
        <f t="shared" si="9"/>
        <v>#DIV/0!</v>
      </c>
      <c r="X19" s="350">
        <f t="shared" si="10"/>
        <v>23.981111111111112</v>
      </c>
      <c r="Y19" s="350">
        <f t="shared" si="11"/>
        <v>24.022566371681418</v>
      </c>
      <c r="Z19" s="350">
        <v>24.05</v>
      </c>
      <c r="AA19" s="350" t="e">
        <f t="shared" si="12"/>
        <v>#DIV/0!</v>
      </c>
      <c r="AB19" s="348" t="b">
        <f t="shared" si="13"/>
        <v>0</v>
      </c>
      <c r="AC19" s="348" t="b">
        <f t="shared" si="14"/>
        <v>0</v>
      </c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</row>
    <row r="20" spans="1:44" s="174" customFormat="1" ht="47.25">
      <c r="A20" s="178" t="s">
        <v>266</v>
      </c>
      <c r="B20" s="179" t="s">
        <v>268</v>
      </c>
      <c r="C20" s="12">
        <v>9</v>
      </c>
      <c r="D20" s="12"/>
      <c r="E20" s="12">
        <v>20</v>
      </c>
      <c r="F20" s="12">
        <v>13</v>
      </c>
      <c r="G20" s="12">
        <v>228</v>
      </c>
      <c r="H20" s="12"/>
      <c r="I20" s="12">
        <v>450</v>
      </c>
      <c r="J20" s="12">
        <v>409</v>
      </c>
      <c r="K20" s="23"/>
      <c r="L20" s="23">
        <v>4128.47</v>
      </c>
      <c r="M20" s="23">
        <v>1719.33</v>
      </c>
      <c r="N20" s="350">
        <f t="shared" si="2"/>
        <v>25.333333333333332</v>
      </c>
      <c r="O20" s="350" t="e">
        <f t="shared" si="3"/>
        <v>#DIV/0!</v>
      </c>
      <c r="P20" s="350">
        <f t="shared" si="4"/>
        <v>22.5</v>
      </c>
      <c r="Q20" s="350">
        <f t="shared" si="4"/>
        <v>31.46153846153846</v>
      </c>
      <c r="R20" s="350">
        <v>39</v>
      </c>
      <c r="S20" s="350" t="b">
        <f t="shared" si="5"/>
        <v>1</v>
      </c>
      <c r="T20" s="350" t="e">
        <f t="shared" si="6"/>
        <v>#DIV/0!</v>
      </c>
      <c r="U20" s="350" t="b">
        <f t="shared" si="7"/>
        <v>1</v>
      </c>
      <c r="V20" s="350" t="b">
        <f t="shared" si="8"/>
        <v>1</v>
      </c>
      <c r="W20" s="350" t="e">
        <f t="shared" si="9"/>
        <v>#DIV/0!</v>
      </c>
      <c r="X20" s="350">
        <f t="shared" si="10"/>
        <v>9.174377777777778</v>
      </c>
      <c r="Y20" s="350">
        <f t="shared" si="11"/>
        <v>4.2037408312958435</v>
      </c>
      <c r="Z20" s="350">
        <v>7.3</v>
      </c>
      <c r="AA20" s="350" t="e">
        <f t="shared" si="12"/>
        <v>#DIV/0!</v>
      </c>
      <c r="AB20" s="348" t="b">
        <f t="shared" si="13"/>
        <v>0</v>
      </c>
      <c r="AC20" s="348" t="b">
        <f t="shared" si="14"/>
        <v>0</v>
      </c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</row>
    <row r="21" spans="1:44" s="174" customFormat="1" ht="47.25">
      <c r="A21" s="178" t="s">
        <v>269</v>
      </c>
      <c r="B21" s="179" t="s">
        <v>270</v>
      </c>
      <c r="C21" s="12"/>
      <c r="D21" s="12"/>
      <c r="E21" s="12"/>
      <c r="F21" s="12"/>
      <c r="G21" s="12"/>
      <c r="H21" s="12"/>
      <c r="I21" s="12"/>
      <c r="J21" s="12"/>
      <c r="K21" s="23"/>
      <c r="L21" s="23"/>
      <c r="M21" s="23"/>
      <c r="N21" s="350" t="e">
        <f t="shared" si="2"/>
        <v>#DIV/0!</v>
      </c>
      <c r="O21" s="350" t="e">
        <f t="shared" si="3"/>
        <v>#DIV/0!</v>
      </c>
      <c r="P21" s="350" t="e">
        <f t="shared" si="4"/>
        <v>#DIV/0!</v>
      </c>
      <c r="Q21" s="350" t="e">
        <f t="shared" si="4"/>
        <v>#DIV/0!</v>
      </c>
      <c r="R21" s="350">
        <v>78</v>
      </c>
      <c r="S21" s="350" t="e">
        <f t="shared" si="5"/>
        <v>#DIV/0!</v>
      </c>
      <c r="T21" s="350" t="e">
        <f t="shared" si="6"/>
        <v>#DIV/0!</v>
      </c>
      <c r="U21" s="350" t="e">
        <f t="shared" si="7"/>
        <v>#DIV/0!</v>
      </c>
      <c r="V21" s="350" t="e">
        <f t="shared" si="8"/>
        <v>#DIV/0!</v>
      </c>
      <c r="W21" s="350" t="e">
        <f t="shared" si="9"/>
        <v>#DIV/0!</v>
      </c>
      <c r="X21" s="350" t="e">
        <f t="shared" si="10"/>
        <v>#DIV/0!</v>
      </c>
      <c r="Y21" s="350" t="e">
        <f t="shared" si="11"/>
        <v>#DIV/0!</v>
      </c>
      <c r="Z21" s="350">
        <v>21.05</v>
      </c>
      <c r="AA21" s="350" t="e">
        <f t="shared" si="12"/>
        <v>#DIV/0!</v>
      </c>
      <c r="AB21" s="348" t="e">
        <f t="shared" si="13"/>
        <v>#DIV/0!</v>
      </c>
      <c r="AC21" s="348" t="e">
        <f t="shared" si="14"/>
        <v>#DIV/0!</v>
      </c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</row>
    <row r="22" spans="1:44" s="174" customFormat="1" ht="47.25">
      <c r="A22" s="178" t="s">
        <v>271</v>
      </c>
      <c r="B22" s="179" t="s">
        <v>272</v>
      </c>
      <c r="C22" s="12">
        <v>21</v>
      </c>
      <c r="D22" s="12"/>
      <c r="E22" s="12">
        <v>2</v>
      </c>
      <c r="F22" s="12"/>
      <c r="G22" s="12">
        <v>533</v>
      </c>
      <c r="H22" s="12"/>
      <c r="I22" s="12">
        <v>36</v>
      </c>
      <c r="J22" s="12"/>
      <c r="K22" s="23"/>
      <c r="L22" s="23">
        <v>4362.7299999999996</v>
      </c>
      <c r="M22" s="23"/>
      <c r="N22" s="350">
        <f t="shared" si="2"/>
        <v>25.38095238095238</v>
      </c>
      <c r="O22" s="350" t="e">
        <f t="shared" si="3"/>
        <v>#DIV/0!</v>
      </c>
      <c r="P22" s="350">
        <f t="shared" si="4"/>
        <v>18</v>
      </c>
      <c r="Q22" s="350" t="e">
        <f t="shared" si="4"/>
        <v>#DIV/0!</v>
      </c>
      <c r="R22" s="350">
        <v>78</v>
      </c>
      <c r="S22" s="350" t="b">
        <f t="shared" si="5"/>
        <v>1</v>
      </c>
      <c r="T22" s="350" t="e">
        <f t="shared" si="6"/>
        <v>#DIV/0!</v>
      </c>
      <c r="U22" s="350" t="b">
        <f t="shared" si="7"/>
        <v>1</v>
      </c>
      <c r="V22" s="350" t="e">
        <f t="shared" si="8"/>
        <v>#DIV/0!</v>
      </c>
      <c r="W22" s="350" t="e">
        <f t="shared" si="9"/>
        <v>#DIV/0!</v>
      </c>
      <c r="X22" s="350">
        <f t="shared" si="10"/>
        <v>121.18694444444444</v>
      </c>
      <c r="Y22" s="350" t="e">
        <f t="shared" si="11"/>
        <v>#DIV/0!</v>
      </c>
      <c r="Z22" s="350">
        <v>162.36000000000001</v>
      </c>
      <c r="AA22" s="350" t="e">
        <f t="shared" si="12"/>
        <v>#DIV/0!</v>
      </c>
      <c r="AB22" s="348" t="b">
        <f t="shared" si="13"/>
        <v>0</v>
      </c>
      <c r="AC22" s="348" t="e">
        <f t="shared" si="14"/>
        <v>#DIV/0!</v>
      </c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</row>
    <row r="23" spans="1:44" s="174" customFormat="1" ht="63">
      <c r="A23" s="178" t="s">
        <v>273</v>
      </c>
      <c r="B23" s="179" t="s">
        <v>274</v>
      </c>
      <c r="C23" s="12">
        <v>1</v>
      </c>
      <c r="D23" s="12"/>
      <c r="E23" s="12">
        <v>1</v>
      </c>
      <c r="F23" s="12"/>
      <c r="G23" s="12">
        <v>9</v>
      </c>
      <c r="H23" s="12"/>
      <c r="I23" s="12">
        <v>5</v>
      </c>
      <c r="J23" s="12"/>
      <c r="K23" s="23"/>
      <c r="L23" s="23">
        <v>134.58000000000001</v>
      </c>
      <c r="M23" s="23"/>
      <c r="N23" s="350">
        <f t="shared" si="2"/>
        <v>9</v>
      </c>
      <c r="O23" s="350" t="e">
        <f t="shared" si="3"/>
        <v>#DIV/0!</v>
      </c>
      <c r="P23" s="350">
        <f t="shared" si="4"/>
        <v>5</v>
      </c>
      <c r="Q23" s="350" t="e">
        <f t="shared" si="4"/>
        <v>#DIV/0!</v>
      </c>
      <c r="R23" s="350">
        <v>9</v>
      </c>
      <c r="S23" s="350" t="b">
        <f t="shared" si="5"/>
        <v>1</v>
      </c>
      <c r="T23" s="350" t="e">
        <f t="shared" si="6"/>
        <v>#DIV/0!</v>
      </c>
      <c r="U23" s="350" t="b">
        <f t="shared" si="7"/>
        <v>1</v>
      </c>
      <c r="V23" s="350" t="e">
        <f t="shared" si="8"/>
        <v>#DIV/0!</v>
      </c>
      <c r="W23" s="350" t="e">
        <f t="shared" si="9"/>
        <v>#DIV/0!</v>
      </c>
      <c r="X23" s="350">
        <f t="shared" si="10"/>
        <v>26.916000000000004</v>
      </c>
      <c r="Y23" s="350" t="e">
        <f t="shared" si="11"/>
        <v>#DIV/0!</v>
      </c>
      <c r="Z23" s="350">
        <v>27.06</v>
      </c>
      <c r="AA23" s="350" t="e">
        <f t="shared" si="12"/>
        <v>#DIV/0!</v>
      </c>
      <c r="AB23" s="348" t="b">
        <f t="shared" si="13"/>
        <v>0</v>
      </c>
      <c r="AC23" s="348" t="e">
        <f t="shared" si="14"/>
        <v>#DIV/0!</v>
      </c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</row>
    <row r="24" spans="1:44" s="174" customFormat="1" ht="31.5">
      <c r="A24" s="178" t="s">
        <v>275</v>
      </c>
      <c r="B24" s="179" t="s">
        <v>276</v>
      </c>
      <c r="C24" s="12">
        <v>39</v>
      </c>
      <c r="D24" s="12">
        <v>6</v>
      </c>
      <c r="E24" s="12">
        <v>219</v>
      </c>
      <c r="F24" s="12">
        <v>123</v>
      </c>
      <c r="G24" s="12">
        <v>1851</v>
      </c>
      <c r="H24" s="12">
        <v>267</v>
      </c>
      <c r="I24" s="12">
        <v>10330</v>
      </c>
      <c r="J24" s="12">
        <v>4214</v>
      </c>
      <c r="K24" s="23">
        <v>3776.21</v>
      </c>
      <c r="L24" s="23">
        <v>299133.69</v>
      </c>
      <c r="M24" s="23">
        <v>187973.09</v>
      </c>
      <c r="N24" s="350">
        <f t="shared" si="2"/>
        <v>47.46153846153846</v>
      </c>
      <c r="O24" s="350">
        <f t="shared" si="3"/>
        <v>44.5</v>
      </c>
      <c r="P24" s="350">
        <f t="shared" si="4"/>
        <v>47.168949771689498</v>
      </c>
      <c r="Q24" s="350">
        <f t="shared" si="4"/>
        <v>34.260162601626014</v>
      </c>
      <c r="R24" s="350">
        <v>78</v>
      </c>
      <c r="S24" s="350" t="b">
        <f t="shared" si="5"/>
        <v>1</v>
      </c>
      <c r="T24" s="350" t="b">
        <f>O24&lt;=R24</f>
        <v>1</v>
      </c>
      <c r="U24" s="350" t="b">
        <f t="shared" si="7"/>
        <v>1</v>
      </c>
      <c r="V24" s="350" t="b">
        <f t="shared" si="8"/>
        <v>1</v>
      </c>
      <c r="W24" s="350">
        <f t="shared" si="9"/>
        <v>14.14310861423221</v>
      </c>
      <c r="X24" s="350">
        <f t="shared" si="10"/>
        <v>28.957762826718298</v>
      </c>
      <c r="Y24" s="350">
        <f t="shared" si="11"/>
        <v>44.606808258186994</v>
      </c>
      <c r="Z24" s="350">
        <v>6.5824999999999996</v>
      </c>
      <c r="AA24" s="350" t="b">
        <f t="shared" si="12"/>
        <v>0</v>
      </c>
      <c r="AB24" s="348" t="b">
        <f t="shared" si="13"/>
        <v>0</v>
      </c>
      <c r="AC24" s="348" t="b">
        <f t="shared" si="14"/>
        <v>0</v>
      </c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</row>
    <row r="25" spans="1:44" s="174" customFormat="1" ht="47.25">
      <c r="A25" s="178" t="s">
        <v>277</v>
      </c>
      <c r="B25" s="179" t="s">
        <v>278</v>
      </c>
      <c r="C25" s="12">
        <v>3</v>
      </c>
      <c r="D25" s="12"/>
      <c r="E25" s="12">
        <v>1</v>
      </c>
      <c r="F25" s="12"/>
      <c r="G25" s="12">
        <v>5</v>
      </c>
      <c r="H25" s="12"/>
      <c r="I25" s="12">
        <v>9</v>
      </c>
      <c r="J25" s="12">
        <v>6</v>
      </c>
      <c r="K25" s="23"/>
      <c r="L25" s="23">
        <v>112.68</v>
      </c>
      <c r="M25" s="23">
        <v>75.12</v>
      </c>
      <c r="N25" s="350">
        <f t="shared" si="2"/>
        <v>1.6666666666666667</v>
      </c>
      <c r="O25" s="350" t="e">
        <f t="shared" si="3"/>
        <v>#DIV/0!</v>
      </c>
      <c r="P25" s="350">
        <f t="shared" si="4"/>
        <v>9</v>
      </c>
      <c r="Q25" s="350" t="e">
        <f t="shared" si="4"/>
        <v>#DIV/0!</v>
      </c>
      <c r="R25" s="350">
        <v>9</v>
      </c>
      <c r="S25" s="350" t="b">
        <f t="shared" si="5"/>
        <v>1</v>
      </c>
      <c r="T25" s="350" t="e">
        <f t="shared" si="6"/>
        <v>#DIV/0!</v>
      </c>
      <c r="U25" s="350" t="b">
        <f t="shared" si="7"/>
        <v>1</v>
      </c>
      <c r="V25" s="350" t="e">
        <f t="shared" si="8"/>
        <v>#DIV/0!</v>
      </c>
      <c r="W25" s="350" t="e">
        <f t="shared" si="9"/>
        <v>#DIV/0!</v>
      </c>
      <c r="X25" s="350">
        <f t="shared" si="10"/>
        <v>12.520000000000001</v>
      </c>
      <c r="Y25" s="350">
        <f t="shared" si="11"/>
        <v>12.520000000000001</v>
      </c>
      <c r="Z25" s="350">
        <v>15.03</v>
      </c>
      <c r="AA25" s="350" t="e">
        <f t="shared" si="12"/>
        <v>#DIV/0!</v>
      </c>
      <c r="AB25" s="348" t="b">
        <f t="shared" si="13"/>
        <v>0</v>
      </c>
      <c r="AC25" s="348" t="b">
        <f t="shared" si="14"/>
        <v>0</v>
      </c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</row>
    <row r="26" spans="1:44" s="174" customFormat="1" ht="47.25">
      <c r="A26" s="178" t="s">
        <v>279</v>
      </c>
      <c r="B26" s="179" t="s">
        <v>280</v>
      </c>
      <c r="C26" s="12">
        <v>4</v>
      </c>
      <c r="D26" s="12"/>
      <c r="E26" s="12">
        <v>8</v>
      </c>
      <c r="F26" s="12">
        <v>3</v>
      </c>
      <c r="G26" s="12">
        <v>33</v>
      </c>
      <c r="H26" s="12"/>
      <c r="I26" s="12">
        <v>128</v>
      </c>
      <c r="J26" s="12">
        <v>92</v>
      </c>
      <c r="K26" s="23"/>
      <c r="L26" s="23">
        <v>3259.71</v>
      </c>
      <c r="M26" s="23">
        <v>2768.16</v>
      </c>
      <c r="N26" s="350">
        <f t="shared" si="2"/>
        <v>8.25</v>
      </c>
      <c r="O26" s="350" t="e">
        <f t="shared" si="3"/>
        <v>#DIV/0!</v>
      </c>
      <c r="P26" s="350">
        <f t="shared" si="4"/>
        <v>16</v>
      </c>
      <c r="Q26" s="350">
        <f t="shared" si="4"/>
        <v>30.666666666666668</v>
      </c>
      <c r="R26" s="350">
        <v>39</v>
      </c>
      <c r="S26" s="350" t="b">
        <f t="shared" si="5"/>
        <v>1</v>
      </c>
      <c r="T26" s="350" t="e">
        <f t="shared" si="6"/>
        <v>#DIV/0!</v>
      </c>
      <c r="U26" s="350" t="b">
        <f t="shared" si="7"/>
        <v>1</v>
      </c>
      <c r="V26" s="350" t="b">
        <f t="shared" si="8"/>
        <v>1</v>
      </c>
      <c r="W26" s="350" t="e">
        <f t="shared" si="9"/>
        <v>#DIV/0!</v>
      </c>
      <c r="X26" s="350">
        <f t="shared" si="10"/>
        <v>25.466484375</v>
      </c>
      <c r="Y26" s="350">
        <f t="shared" si="11"/>
        <v>30.088695652173911</v>
      </c>
      <c r="Z26" s="350">
        <v>7.5149999999999997</v>
      </c>
      <c r="AA26" s="350" t="e">
        <f t="shared" si="12"/>
        <v>#DIV/0!</v>
      </c>
      <c r="AB26" s="348" t="b">
        <f t="shared" si="13"/>
        <v>0</v>
      </c>
      <c r="AC26" s="348" t="b">
        <f t="shared" si="14"/>
        <v>0</v>
      </c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</row>
    <row r="27" spans="1:44" s="174" customFormat="1" ht="78.75">
      <c r="A27" s="178" t="s">
        <v>281</v>
      </c>
      <c r="B27" s="179" t="s">
        <v>282</v>
      </c>
      <c r="C27" s="12">
        <v>19</v>
      </c>
      <c r="D27" s="12"/>
      <c r="E27" s="12">
        <v>20</v>
      </c>
      <c r="F27" s="12">
        <v>1</v>
      </c>
      <c r="G27" s="12">
        <v>1236</v>
      </c>
      <c r="H27" s="12"/>
      <c r="I27" s="12">
        <v>1230</v>
      </c>
      <c r="J27" s="12">
        <v>18</v>
      </c>
      <c r="K27" s="23"/>
      <c r="L27" s="23">
        <v>14621.28</v>
      </c>
      <c r="M27" s="23">
        <v>269.36</v>
      </c>
      <c r="N27" s="350">
        <f t="shared" si="2"/>
        <v>65.05263157894737</v>
      </c>
      <c r="O27" s="350" t="e">
        <f t="shared" si="3"/>
        <v>#DIV/0!</v>
      </c>
      <c r="P27" s="350">
        <f t="shared" si="4"/>
        <v>61.5</v>
      </c>
      <c r="Q27" s="350">
        <f t="shared" si="4"/>
        <v>18</v>
      </c>
      <c r="R27" s="350">
        <v>78</v>
      </c>
      <c r="S27" s="350" t="b">
        <f t="shared" si="5"/>
        <v>1</v>
      </c>
      <c r="T27" s="350" t="e">
        <f t="shared" si="6"/>
        <v>#DIV/0!</v>
      </c>
      <c r="U27" s="350" t="b">
        <f t="shared" si="7"/>
        <v>1</v>
      </c>
      <c r="V27" s="350" t="b">
        <f t="shared" si="8"/>
        <v>1</v>
      </c>
      <c r="W27" s="350" t="e">
        <f t="shared" si="9"/>
        <v>#DIV/0!</v>
      </c>
      <c r="X27" s="350">
        <f t="shared" si="10"/>
        <v>11.887219512195122</v>
      </c>
      <c r="Y27" s="350">
        <f t="shared" si="11"/>
        <v>14.964444444444446</v>
      </c>
      <c r="Z27" s="350">
        <v>18.04</v>
      </c>
      <c r="AA27" s="350" t="e">
        <f t="shared" si="12"/>
        <v>#DIV/0!</v>
      </c>
      <c r="AB27" s="348" t="b">
        <f t="shared" si="13"/>
        <v>0</v>
      </c>
      <c r="AC27" s="348" t="b">
        <f t="shared" si="14"/>
        <v>0</v>
      </c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</row>
    <row r="28" spans="1:44" s="174" customFormat="1" ht="110.25">
      <c r="A28" s="178" t="s">
        <v>283</v>
      </c>
      <c r="B28" s="179" t="s">
        <v>284</v>
      </c>
      <c r="C28" s="12"/>
      <c r="D28" s="12"/>
      <c r="E28" s="12">
        <v>3</v>
      </c>
      <c r="F28" s="12"/>
      <c r="G28" s="12"/>
      <c r="H28" s="12"/>
      <c r="I28" s="12">
        <v>27</v>
      </c>
      <c r="J28" s="12"/>
      <c r="K28" s="23"/>
      <c r="L28" s="23">
        <v>1287.3599999999999</v>
      </c>
      <c r="M28" s="23"/>
      <c r="N28" s="350" t="e">
        <f t="shared" si="2"/>
        <v>#DIV/0!</v>
      </c>
      <c r="O28" s="350" t="e">
        <f t="shared" si="3"/>
        <v>#DIV/0!</v>
      </c>
      <c r="P28" s="350">
        <f t="shared" si="4"/>
        <v>9</v>
      </c>
      <c r="Q28" s="350" t="e">
        <f t="shared" si="4"/>
        <v>#DIV/0!</v>
      </c>
      <c r="R28" s="350">
        <v>37</v>
      </c>
      <c r="S28" s="350" t="e">
        <f t="shared" si="5"/>
        <v>#DIV/0!</v>
      </c>
      <c r="T28" s="350" t="e">
        <f t="shared" si="6"/>
        <v>#DIV/0!</v>
      </c>
      <c r="U28" s="350" t="b">
        <f t="shared" si="7"/>
        <v>1</v>
      </c>
      <c r="V28" s="350" t="e">
        <f t="shared" si="8"/>
        <v>#DIV/0!</v>
      </c>
      <c r="W28" s="350" t="e">
        <f t="shared" si="9"/>
        <v>#DIV/0!</v>
      </c>
      <c r="X28" s="350">
        <f t="shared" si="10"/>
        <v>47.68</v>
      </c>
      <c r="Y28" s="350" t="e">
        <f t="shared" si="11"/>
        <v>#DIV/0!</v>
      </c>
      <c r="Z28" s="350">
        <v>12.02</v>
      </c>
      <c r="AA28" s="350" t="e">
        <f t="shared" si="12"/>
        <v>#DIV/0!</v>
      </c>
      <c r="AB28" s="348" t="b">
        <f t="shared" si="13"/>
        <v>0</v>
      </c>
      <c r="AC28" s="348" t="e">
        <f t="shared" si="14"/>
        <v>#DIV/0!</v>
      </c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</row>
    <row r="29" spans="1:44" s="174" customFormat="1" ht="47.25">
      <c r="A29" s="178" t="s">
        <v>285</v>
      </c>
      <c r="B29" s="179" t="s">
        <v>286</v>
      </c>
      <c r="C29" s="12"/>
      <c r="D29" s="12"/>
      <c r="E29" s="12"/>
      <c r="F29" s="12"/>
      <c r="G29" s="12"/>
      <c r="H29" s="12"/>
      <c r="I29" s="12"/>
      <c r="J29" s="12"/>
      <c r="K29" s="23"/>
      <c r="L29" s="23"/>
      <c r="M29" s="23"/>
      <c r="N29" s="350" t="e">
        <f t="shared" si="2"/>
        <v>#DIV/0!</v>
      </c>
      <c r="O29" s="350" t="e">
        <f t="shared" si="3"/>
        <v>#DIV/0!</v>
      </c>
      <c r="P29" s="350" t="e">
        <f t="shared" si="4"/>
        <v>#DIV/0!</v>
      </c>
      <c r="Q29" s="350" t="e">
        <f t="shared" si="4"/>
        <v>#DIV/0!</v>
      </c>
      <c r="R29" s="351">
        <v>1</v>
      </c>
      <c r="S29" s="350" t="e">
        <f t="shared" si="5"/>
        <v>#DIV/0!</v>
      </c>
      <c r="T29" s="350" t="e">
        <f t="shared" si="6"/>
        <v>#DIV/0!</v>
      </c>
      <c r="U29" s="350" t="e">
        <f t="shared" si="7"/>
        <v>#DIV/0!</v>
      </c>
      <c r="V29" s="350" t="e">
        <f t="shared" si="8"/>
        <v>#DIV/0!</v>
      </c>
      <c r="W29" s="350" t="e">
        <f t="shared" si="9"/>
        <v>#DIV/0!</v>
      </c>
      <c r="X29" s="350" t="e">
        <f t="shared" si="10"/>
        <v>#DIV/0!</v>
      </c>
      <c r="Y29" s="350" t="e">
        <f t="shared" si="11"/>
        <v>#DIV/0!</v>
      </c>
      <c r="Z29" s="350">
        <v>18.04</v>
      </c>
      <c r="AA29" s="350" t="e">
        <f>Z29=W29</f>
        <v>#DIV/0!</v>
      </c>
      <c r="AB29" s="348" t="e">
        <f t="shared" si="13"/>
        <v>#DIV/0!</v>
      </c>
      <c r="AC29" s="348" t="e">
        <f t="shared" si="14"/>
        <v>#DIV/0!</v>
      </c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</row>
    <row r="30" spans="1:44" s="174" customFormat="1" ht="47.25">
      <c r="A30" s="178" t="s">
        <v>287</v>
      </c>
      <c r="B30" s="179" t="s">
        <v>288</v>
      </c>
      <c r="C30" s="12">
        <v>23</v>
      </c>
      <c r="D30" s="12">
        <v>3</v>
      </c>
      <c r="E30" s="12">
        <v>138</v>
      </c>
      <c r="F30" s="12"/>
      <c r="G30" s="12">
        <v>168</v>
      </c>
      <c r="H30" s="12">
        <v>33</v>
      </c>
      <c r="I30" s="12">
        <v>1074</v>
      </c>
      <c r="J30" s="12"/>
      <c r="K30" s="23">
        <v>264.64</v>
      </c>
      <c r="L30" s="23">
        <v>19699.68</v>
      </c>
      <c r="M30" s="23"/>
      <c r="N30" s="350">
        <f t="shared" si="2"/>
        <v>7.3043478260869561</v>
      </c>
      <c r="O30" s="350">
        <f t="shared" si="3"/>
        <v>11</v>
      </c>
      <c r="P30" s="350">
        <f t="shared" si="4"/>
        <v>7.7826086956521738</v>
      </c>
      <c r="Q30" s="350" t="e">
        <f t="shared" si="4"/>
        <v>#DIV/0!</v>
      </c>
      <c r="R30" s="350">
        <v>9</v>
      </c>
      <c r="S30" s="350" t="b">
        <f t="shared" si="5"/>
        <v>1</v>
      </c>
      <c r="T30" s="350" t="b">
        <f t="shared" si="6"/>
        <v>0</v>
      </c>
      <c r="U30" s="350" t="b">
        <f t="shared" si="7"/>
        <v>1</v>
      </c>
      <c r="V30" s="350" t="e">
        <f t="shared" si="8"/>
        <v>#DIV/0!</v>
      </c>
      <c r="W30" s="350">
        <f t="shared" si="9"/>
        <v>8.0193939393939395</v>
      </c>
      <c r="X30" s="350">
        <f t="shared" si="10"/>
        <v>18.342346368715084</v>
      </c>
      <c r="Y30" s="350" t="e">
        <f t="shared" si="11"/>
        <v>#DIV/0!</v>
      </c>
      <c r="Z30" s="350">
        <v>18.04</v>
      </c>
      <c r="AA30" s="350" t="b">
        <f>Z30=W30</f>
        <v>0</v>
      </c>
      <c r="AB30" s="348" t="b">
        <f t="shared" si="13"/>
        <v>0</v>
      </c>
      <c r="AC30" s="348" t="e">
        <f t="shared" si="14"/>
        <v>#DIV/0!</v>
      </c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</row>
    <row r="31" spans="1:44" s="174" customFormat="1" ht="78.75">
      <c r="A31" s="178" t="s">
        <v>289</v>
      </c>
      <c r="B31" s="179" t="s">
        <v>290</v>
      </c>
      <c r="C31" s="12"/>
      <c r="D31" s="12"/>
      <c r="E31" s="12">
        <v>2</v>
      </c>
      <c r="F31" s="12">
        <v>1</v>
      </c>
      <c r="G31" s="12"/>
      <c r="H31" s="12"/>
      <c r="I31" s="12">
        <v>10</v>
      </c>
      <c r="J31" s="12">
        <v>2</v>
      </c>
      <c r="K31" s="23"/>
      <c r="L31" s="23">
        <v>89.74</v>
      </c>
      <c r="M31" s="23">
        <v>17.579999999999998</v>
      </c>
      <c r="N31" s="350" t="e">
        <f t="shared" si="2"/>
        <v>#DIV/0!</v>
      </c>
      <c r="O31" s="350" t="e">
        <f t="shared" si="3"/>
        <v>#DIV/0!</v>
      </c>
      <c r="P31" s="350">
        <f t="shared" si="4"/>
        <v>5</v>
      </c>
      <c r="Q31" s="350">
        <f t="shared" si="4"/>
        <v>2</v>
      </c>
      <c r="R31" s="350"/>
      <c r="S31" s="350" t="e">
        <f t="shared" si="5"/>
        <v>#DIV/0!</v>
      </c>
      <c r="T31" s="350" t="e">
        <f t="shared" si="6"/>
        <v>#DIV/0!</v>
      </c>
      <c r="U31" s="350" t="b">
        <f t="shared" si="7"/>
        <v>0</v>
      </c>
      <c r="V31" s="350" t="b">
        <f t="shared" si="8"/>
        <v>0</v>
      </c>
      <c r="W31" s="350" t="e">
        <f t="shared" si="9"/>
        <v>#DIV/0!</v>
      </c>
      <c r="X31" s="350">
        <f t="shared" si="10"/>
        <v>8.9740000000000002</v>
      </c>
      <c r="Y31" s="350">
        <f t="shared" si="11"/>
        <v>8.7899999999999991</v>
      </c>
      <c r="Z31" s="350">
        <v>9.02</v>
      </c>
      <c r="AA31" s="350" t="e">
        <f>Z31=W31</f>
        <v>#DIV/0!</v>
      </c>
      <c r="AB31" s="348" t="b">
        <f t="shared" si="13"/>
        <v>0</v>
      </c>
      <c r="AC31" s="348" t="b">
        <f t="shared" si="14"/>
        <v>0</v>
      </c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</row>
    <row r="32" spans="1:44" s="174" customFormat="1" ht="94.5">
      <c r="A32" s="178" t="s">
        <v>12</v>
      </c>
      <c r="B32" s="179" t="s">
        <v>291</v>
      </c>
      <c r="C32" s="12"/>
      <c r="D32" s="12"/>
      <c r="E32" s="12"/>
      <c r="F32" s="12"/>
      <c r="G32" s="12"/>
      <c r="H32" s="12"/>
      <c r="I32" s="12"/>
      <c r="J32" s="12"/>
      <c r="K32" s="23"/>
      <c r="L32" s="23"/>
      <c r="M32" s="23"/>
      <c r="N32" s="350" t="e">
        <f t="shared" si="2"/>
        <v>#DIV/0!</v>
      </c>
      <c r="O32" s="350"/>
      <c r="P32" s="350" t="e">
        <f t="shared" si="4"/>
        <v>#DIV/0!</v>
      </c>
      <c r="Q32" s="350" t="e">
        <f t="shared" si="4"/>
        <v>#DIV/0!</v>
      </c>
      <c r="R32" s="350"/>
      <c r="S32" s="350" t="e">
        <f t="shared" si="5"/>
        <v>#DIV/0!</v>
      </c>
      <c r="T32" s="350"/>
      <c r="U32" s="350" t="e">
        <f t="shared" si="7"/>
        <v>#DIV/0!</v>
      </c>
      <c r="V32" s="350" t="e">
        <f t="shared" si="8"/>
        <v>#DIV/0!</v>
      </c>
      <c r="W32" s="350" t="e">
        <f t="shared" si="9"/>
        <v>#DIV/0!</v>
      </c>
      <c r="X32" s="350" t="e">
        <f t="shared" si="10"/>
        <v>#DIV/0!</v>
      </c>
      <c r="Y32" s="350" t="e">
        <f t="shared" si="11"/>
        <v>#DIV/0!</v>
      </c>
      <c r="Z32" s="352" t="s">
        <v>231</v>
      </c>
      <c r="AA32" s="350"/>
      <c r="AB32" s="348" t="e">
        <f t="shared" si="13"/>
        <v>#DIV/0!</v>
      </c>
      <c r="AC32" s="348" t="e">
        <f t="shared" si="14"/>
        <v>#DIV/0!</v>
      </c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</row>
    <row r="33" spans="1:44" s="174" customFormat="1" ht="15.75">
      <c r="A33" s="178"/>
      <c r="B33" s="181" t="s">
        <v>235</v>
      </c>
      <c r="C33" s="118">
        <v>47</v>
      </c>
      <c r="D33" s="118">
        <v>10</v>
      </c>
      <c r="E33" s="118">
        <v>283</v>
      </c>
      <c r="F33" s="118">
        <v>165</v>
      </c>
      <c r="G33" s="110">
        <f>SUM(G17:G32,G13)</f>
        <v>6755</v>
      </c>
      <c r="H33" s="110">
        <f t="shared" ref="H33:M33" si="15">SUM(H17:H32,H13)</f>
        <v>579</v>
      </c>
      <c r="I33" s="110">
        <f t="shared" si="15"/>
        <v>21081</v>
      </c>
      <c r="J33" s="110">
        <f>SUM(J17:J32,J13)</f>
        <v>5552</v>
      </c>
      <c r="K33" s="111">
        <f t="shared" si="15"/>
        <v>7331.4</v>
      </c>
      <c r="L33" s="111">
        <f t="shared" si="15"/>
        <v>540668.39</v>
      </c>
      <c r="M33" s="111">
        <f t="shared" si="15"/>
        <v>213248.23999999996</v>
      </c>
      <c r="N33" s="350"/>
      <c r="O33" s="350"/>
      <c r="P33" s="350"/>
      <c r="Q33" s="350"/>
      <c r="R33" s="347"/>
      <c r="S33" s="347"/>
      <c r="T33" s="347"/>
      <c r="U33" s="347"/>
      <c r="V33" s="347"/>
      <c r="W33" s="350">
        <f t="shared" si="9"/>
        <v>12.662176165803109</v>
      </c>
      <c r="X33" s="350">
        <f t="shared" si="10"/>
        <v>25.647188937906172</v>
      </c>
      <c r="Y33" s="350">
        <f t="shared" si="11"/>
        <v>38.409265129682993</v>
      </c>
      <c r="Z33" s="347"/>
      <c r="AA33" s="347"/>
      <c r="AB33" s="348"/>
      <c r="AC33" s="348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</row>
    <row r="34" spans="1:44" s="174" customFormat="1" ht="36" customHeight="1">
      <c r="A34" s="182"/>
      <c r="B34" s="402" t="s">
        <v>292</v>
      </c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350"/>
      <c r="O34" s="350"/>
      <c r="P34" s="350"/>
      <c r="Q34" s="350"/>
      <c r="R34" s="347"/>
      <c r="S34" s="347"/>
      <c r="T34" s="347"/>
      <c r="U34" s="347"/>
      <c r="V34" s="347"/>
      <c r="W34" s="350" t="e">
        <f t="shared" si="9"/>
        <v>#DIV/0!</v>
      </c>
      <c r="X34" s="350" t="e">
        <f t="shared" si="10"/>
        <v>#DIV/0!</v>
      </c>
      <c r="Y34" s="350" t="e">
        <f t="shared" si="11"/>
        <v>#DIV/0!</v>
      </c>
      <c r="Z34" s="347"/>
      <c r="AA34" s="347"/>
      <c r="AB34" s="348"/>
      <c r="AC34" s="348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</row>
    <row r="35" spans="1:44" s="174" customFormat="1" ht="84.75" customHeight="1">
      <c r="A35" s="178" t="s">
        <v>199</v>
      </c>
      <c r="B35" s="179" t="s">
        <v>293</v>
      </c>
      <c r="C35" s="12">
        <v>4</v>
      </c>
      <c r="D35" s="12"/>
      <c r="E35" s="12">
        <v>4</v>
      </c>
      <c r="F35" s="12"/>
      <c r="G35" s="12">
        <v>250</v>
      </c>
      <c r="H35" s="12"/>
      <c r="I35" s="12">
        <v>81</v>
      </c>
      <c r="J35" s="12"/>
      <c r="K35" s="23"/>
      <c r="L35" s="23">
        <v>1034.69</v>
      </c>
      <c r="M35" s="23"/>
      <c r="N35" s="350">
        <f t="shared" ref="N35:Q36" si="16">G35/C35</f>
        <v>62.5</v>
      </c>
      <c r="O35" s="350" t="e">
        <f t="shared" si="16"/>
        <v>#DIV/0!</v>
      </c>
      <c r="P35" s="350">
        <f t="shared" si="16"/>
        <v>20.25</v>
      </c>
      <c r="Q35" s="350" t="e">
        <f t="shared" si="16"/>
        <v>#DIV/0!</v>
      </c>
      <c r="R35" s="350">
        <v>78</v>
      </c>
      <c r="S35" s="350" t="b">
        <f>N35&lt;=R35</f>
        <v>1</v>
      </c>
      <c r="T35" s="350" t="e">
        <f>O35&lt;=R35</f>
        <v>#DIV/0!</v>
      </c>
      <c r="U35" s="350" t="b">
        <f>P35&lt;=R35</f>
        <v>1</v>
      </c>
      <c r="V35" s="350" t="e">
        <f t="shared" ref="V35:V41" si="17">Q35&lt;=R35</f>
        <v>#DIV/0!</v>
      </c>
      <c r="W35" s="350" t="e">
        <f t="shared" si="9"/>
        <v>#DIV/0!</v>
      </c>
      <c r="X35" s="350">
        <f t="shared" si="10"/>
        <v>12.773950617283951</v>
      </c>
      <c r="Y35" s="350" t="e">
        <f t="shared" si="11"/>
        <v>#DIV/0!</v>
      </c>
      <c r="Z35" s="350">
        <v>12.03</v>
      </c>
      <c r="AA35" s="350" t="e">
        <f t="shared" ref="AA35:AA41" si="18">Z35=W35</f>
        <v>#DIV/0!</v>
      </c>
      <c r="AB35" s="348" t="b">
        <f t="shared" si="13"/>
        <v>0</v>
      </c>
      <c r="AC35" s="348" t="e">
        <f t="shared" si="14"/>
        <v>#DIV/0!</v>
      </c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</row>
    <row r="36" spans="1:44" s="174" customFormat="1" ht="47.25">
      <c r="A36" s="178" t="s">
        <v>294</v>
      </c>
      <c r="B36" s="179" t="s">
        <v>186</v>
      </c>
      <c r="C36" s="12"/>
      <c r="D36" s="12"/>
      <c r="E36" s="12">
        <v>2</v>
      </c>
      <c r="F36" s="12"/>
      <c r="G36" s="12"/>
      <c r="H36" s="12"/>
      <c r="I36" s="12">
        <v>120</v>
      </c>
      <c r="J36" s="12"/>
      <c r="K36" s="23"/>
      <c r="L36" s="23">
        <v>1701.52</v>
      </c>
      <c r="M36" s="23"/>
      <c r="N36" s="350" t="e">
        <f t="shared" si="16"/>
        <v>#DIV/0!</v>
      </c>
      <c r="O36" s="350" t="e">
        <f t="shared" si="16"/>
        <v>#DIV/0!</v>
      </c>
      <c r="P36" s="350">
        <f t="shared" si="16"/>
        <v>60</v>
      </c>
      <c r="Q36" s="350" t="e">
        <f t="shared" si="16"/>
        <v>#DIV/0!</v>
      </c>
      <c r="R36" s="350">
        <v>78</v>
      </c>
      <c r="S36" s="350" t="e">
        <f>N36&lt;=R36</f>
        <v>#DIV/0!</v>
      </c>
      <c r="T36" s="350" t="e">
        <f>O36&lt;=R36</f>
        <v>#DIV/0!</v>
      </c>
      <c r="U36" s="350" t="b">
        <f>P36&lt;=R36</f>
        <v>1</v>
      </c>
      <c r="V36" s="350" t="e">
        <f t="shared" si="17"/>
        <v>#DIV/0!</v>
      </c>
      <c r="W36" s="350" t="e">
        <f t="shared" si="9"/>
        <v>#DIV/0!</v>
      </c>
      <c r="X36" s="350">
        <f t="shared" si="10"/>
        <v>14.179333333333334</v>
      </c>
      <c r="Y36" s="350" t="e">
        <f t="shared" si="11"/>
        <v>#DIV/0!</v>
      </c>
      <c r="Z36" s="350">
        <v>15.03</v>
      </c>
      <c r="AA36" s="350" t="e">
        <f t="shared" si="18"/>
        <v>#DIV/0!</v>
      </c>
      <c r="AB36" s="348" t="b">
        <f t="shared" si="13"/>
        <v>0</v>
      </c>
      <c r="AC36" s="348" t="e">
        <f t="shared" si="14"/>
        <v>#DIV/0!</v>
      </c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</row>
    <row r="37" spans="1:44" s="174" customFormat="1" ht="47.25">
      <c r="A37" s="178" t="s">
        <v>203</v>
      </c>
      <c r="B37" s="179" t="s">
        <v>295</v>
      </c>
      <c r="C37" s="12">
        <v>2</v>
      </c>
      <c r="D37" s="12"/>
      <c r="E37" s="12">
        <v>7</v>
      </c>
      <c r="F37" s="12"/>
      <c r="G37" s="12">
        <v>15</v>
      </c>
      <c r="H37" s="12"/>
      <c r="I37" s="12">
        <v>70</v>
      </c>
      <c r="J37" s="12">
        <v>6</v>
      </c>
      <c r="K37" s="23"/>
      <c r="L37" s="23">
        <v>2730.24</v>
      </c>
      <c r="M37" s="23">
        <v>234.54</v>
      </c>
      <c r="N37" s="350"/>
      <c r="O37" s="350"/>
      <c r="P37" s="350"/>
      <c r="Q37" s="350"/>
      <c r="R37" s="350"/>
      <c r="S37" s="350"/>
      <c r="T37" s="350"/>
      <c r="U37" s="350"/>
      <c r="V37" s="350" t="b">
        <f t="shared" si="17"/>
        <v>1</v>
      </c>
      <c r="W37" s="350" t="e">
        <f t="shared" si="9"/>
        <v>#DIV/0!</v>
      </c>
      <c r="X37" s="350">
        <f t="shared" si="10"/>
        <v>39.003428571428572</v>
      </c>
      <c r="Y37" s="350">
        <f t="shared" si="11"/>
        <v>39.089999999999996</v>
      </c>
      <c r="Z37" s="350">
        <v>39.090000000000003</v>
      </c>
      <c r="AA37" s="350" t="e">
        <f t="shared" si="18"/>
        <v>#DIV/0!</v>
      </c>
      <c r="AB37" s="348" t="b">
        <f t="shared" si="13"/>
        <v>0</v>
      </c>
      <c r="AC37" s="348" t="b">
        <f t="shared" si="14"/>
        <v>1</v>
      </c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</row>
    <row r="38" spans="1:44" s="174" customFormat="1" ht="63">
      <c r="A38" s="178" t="s">
        <v>296</v>
      </c>
      <c r="B38" s="179" t="s">
        <v>297</v>
      </c>
      <c r="C38" s="12">
        <v>29</v>
      </c>
      <c r="D38" s="12">
        <v>4</v>
      </c>
      <c r="E38" s="12">
        <v>151</v>
      </c>
      <c r="F38" s="12"/>
      <c r="G38" s="12">
        <v>943</v>
      </c>
      <c r="H38" s="12">
        <v>123</v>
      </c>
      <c r="I38" s="12">
        <v>2205</v>
      </c>
      <c r="J38" s="12"/>
      <c r="K38" s="23">
        <v>641.70000000000005</v>
      </c>
      <c r="L38" s="23">
        <v>55642.43</v>
      </c>
      <c r="M38" s="23"/>
      <c r="N38" s="350">
        <f t="shared" ref="N38:Q43" si="19">G38/C38</f>
        <v>32.517241379310342</v>
      </c>
      <c r="O38" s="350">
        <f t="shared" si="19"/>
        <v>30.75</v>
      </c>
      <c r="P38" s="350">
        <f t="shared" si="19"/>
        <v>14.602649006622517</v>
      </c>
      <c r="Q38" s="350" t="e">
        <f t="shared" si="19"/>
        <v>#DIV/0!</v>
      </c>
      <c r="R38" s="350">
        <v>78</v>
      </c>
      <c r="S38" s="350" t="b">
        <f>N38&lt;=R38</f>
        <v>1</v>
      </c>
      <c r="T38" s="350" t="b">
        <f>O38&lt;=R38</f>
        <v>1</v>
      </c>
      <c r="U38" s="350" t="b">
        <f>P38&lt;=R38</f>
        <v>1</v>
      </c>
      <c r="V38" s="350" t="e">
        <f t="shared" si="17"/>
        <v>#DIV/0!</v>
      </c>
      <c r="W38" s="350">
        <f t="shared" si="9"/>
        <v>5.217073170731708</v>
      </c>
      <c r="X38" s="350">
        <f t="shared" si="10"/>
        <v>25.234662131519276</v>
      </c>
      <c r="Y38" s="350" t="e">
        <f t="shared" si="11"/>
        <v>#DIV/0!</v>
      </c>
      <c r="Z38" s="350">
        <v>30.065000000000001</v>
      </c>
      <c r="AA38" s="350" t="b">
        <f t="shared" si="18"/>
        <v>0</v>
      </c>
      <c r="AB38" s="348" t="b">
        <f t="shared" si="13"/>
        <v>0</v>
      </c>
      <c r="AC38" s="348" t="e">
        <f t="shared" si="14"/>
        <v>#DIV/0!</v>
      </c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</row>
    <row r="39" spans="1:44" s="174" customFormat="1" ht="52.5" customHeight="1">
      <c r="A39" s="178" t="s">
        <v>298</v>
      </c>
      <c r="B39" s="179" t="s">
        <v>299</v>
      </c>
      <c r="C39" s="12"/>
      <c r="D39" s="12"/>
      <c r="E39" s="12"/>
      <c r="F39" s="12"/>
      <c r="G39" s="12"/>
      <c r="H39" s="12"/>
      <c r="I39" s="12"/>
      <c r="J39" s="12"/>
      <c r="K39" s="23"/>
      <c r="L39" s="23"/>
      <c r="M39" s="23"/>
      <c r="N39" s="350" t="e">
        <f t="shared" si="19"/>
        <v>#DIV/0!</v>
      </c>
      <c r="O39" s="350" t="e">
        <f t="shared" si="19"/>
        <v>#DIV/0!</v>
      </c>
      <c r="P39" s="350" t="e">
        <f t="shared" si="19"/>
        <v>#DIV/0!</v>
      </c>
      <c r="Q39" s="350" t="e">
        <f t="shared" si="19"/>
        <v>#DIV/0!</v>
      </c>
      <c r="R39" s="350">
        <v>1</v>
      </c>
      <c r="S39" s="350" t="e">
        <f>N39&lt;=R39</f>
        <v>#DIV/0!</v>
      </c>
      <c r="T39" s="350" t="e">
        <f>O39&lt;=R39</f>
        <v>#DIV/0!</v>
      </c>
      <c r="U39" s="350" t="e">
        <f>P39&lt;=R39</f>
        <v>#DIV/0!</v>
      </c>
      <c r="V39" s="350" t="e">
        <f t="shared" si="17"/>
        <v>#DIV/0!</v>
      </c>
      <c r="W39" s="350" t="e">
        <f t="shared" si="9"/>
        <v>#DIV/0!</v>
      </c>
      <c r="X39" s="350" t="e">
        <f t="shared" si="10"/>
        <v>#DIV/0!</v>
      </c>
      <c r="Y39" s="350" t="e">
        <f t="shared" si="11"/>
        <v>#DIV/0!</v>
      </c>
      <c r="Z39" s="350">
        <v>51.11</v>
      </c>
      <c r="AA39" s="350" t="e">
        <f t="shared" si="18"/>
        <v>#DIV/0!</v>
      </c>
      <c r="AB39" s="348" t="e">
        <f t="shared" si="13"/>
        <v>#DIV/0!</v>
      </c>
      <c r="AC39" s="348" t="e">
        <f t="shared" si="14"/>
        <v>#DIV/0!</v>
      </c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</row>
    <row r="40" spans="1:44" s="174" customFormat="1" ht="31.5">
      <c r="A40" s="178" t="s">
        <v>300</v>
      </c>
      <c r="B40" s="179" t="s">
        <v>301</v>
      </c>
      <c r="C40" s="12"/>
      <c r="D40" s="12"/>
      <c r="E40" s="12"/>
      <c r="F40" s="12"/>
      <c r="G40" s="12"/>
      <c r="H40" s="12"/>
      <c r="I40" s="12"/>
      <c r="J40" s="12"/>
      <c r="K40" s="23"/>
      <c r="L40" s="23"/>
      <c r="M40" s="23"/>
      <c r="N40" s="350" t="e">
        <f t="shared" si="19"/>
        <v>#DIV/0!</v>
      </c>
      <c r="O40" s="350" t="e">
        <f t="shared" si="19"/>
        <v>#DIV/0!</v>
      </c>
      <c r="P40" s="350" t="e">
        <f t="shared" si="19"/>
        <v>#DIV/0!</v>
      </c>
      <c r="Q40" s="350" t="e">
        <f t="shared" si="19"/>
        <v>#DIV/0!</v>
      </c>
      <c r="R40" s="350">
        <v>1</v>
      </c>
      <c r="S40" s="350" t="e">
        <f>N40&lt;=R40</f>
        <v>#DIV/0!</v>
      </c>
      <c r="T40" s="350" t="e">
        <f>O40&lt;=R40</f>
        <v>#DIV/0!</v>
      </c>
      <c r="U40" s="350" t="e">
        <f>P40&lt;=R40</f>
        <v>#DIV/0!</v>
      </c>
      <c r="V40" s="350" t="e">
        <f t="shared" si="17"/>
        <v>#DIV/0!</v>
      </c>
      <c r="W40" s="350" t="e">
        <f t="shared" si="9"/>
        <v>#DIV/0!</v>
      </c>
      <c r="X40" s="350" t="e">
        <f t="shared" si="10"/>
        <v>#DIV/0!</v>
      </c>
      <c r="Y40" s="350" t="e">
        <f t="shared" si="11"/>
        <v>#DIV/0!</v>
      </c>
      <c r="Z40" s="350">
        <v>45.1</v>
      </c>
      <c r="AA40" s="350" t="e">
        <f t="shared" si="18"/>
        <v>#DIV/0!</v>
      </c>
      <c r="AB40" s="348" t="e">
        <f t="shared" si="13"/>
        <v>#DIV/0!</v>
      </c>
      <c r="AC40" s="348" t="e">
        <f t="shared" si="14"/>
        <v>#DIV/0!</v>
      </c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</row>
    <row r="41" spans="1:44" s="174" customFormat="1" ht="78.75">
      <c r="A41" s="178" t="s">
        <v>302</v>
      </c>
      <c r="B41" s="179" t="s">
        <v>303</v>
      </c>
      <c r="C41" s="12"/>
      <c r="D41" s="12"/>
      <c r="E41" s="12"/>
      <c r="F41" s="12"/>
      <c r="G41" s="12"/>
      <c r="H41" s="12"/>
      <c r="I41" s="12"/>
      <c r="J41" s="12"/>
      <c r="K41" s="23"/>
      <c r="L41" s="23"/>
      <c r="M41" s="23"/>
      <c r="N41" s="350" t="e">
        <f t="shared" si="19"/>
        <v>#DIV/0!</v>
      </c>
      <c r="O41" s="350" t="e">
        <f t="shared" si="19"/>
        <v>#DIV/0!</v>
      </c>
      <c r="P41" s="350" t="e">
        <f t="shared" si="19"/>
        <v>#DIV/0!</v>
      </c>
      <c r="Q41" s="350" t="e">
        <f t="shared" si="19"/>
        <v>#DIV/0!</v>
      </c>
      <c r="R41" s="350">
        <v>1</v>
      </c>
      <c r="S41" s="350" t="e">
        <f>N41&lt;=R41</f>
        <v>#DIV/0!</v>
      </c>
      <c r="T41" s="350" t="e">
        <f>O41&lt;=R41</f>
        <v>#DIV/0!</v>
      </c>
      <c r="U41" s="350" t="e">
        <f>P41&lt;=R41</f>
        <v>#DIV/0!</v>
      </c>
      <c r="V41" s="350" t="e">
        <f t="shared" si="17"/>
        <v>#DIV/0!</v>
      </c>
      <c r="W41" s="350" t="e">
        <f t="shared" si="9"/>
        <v>#DIV/0!</v>
      </c>
      <c r="X41" s="350" t="e">
        <f t="shared" si="10"/>
        <v>#DIV/0!</v>
      </c>
      <c r="Y41" s="350" t="e">
        <f t="shared" si="11"/>
        <v>#DIV/0!</v>
      </c>
      <c r="Z41" s="350">
        <v>75.17</v>
      </c>
      <c r="AA41" s="350" t="e">
        <f t="shared" si="18"/>
        <v>#DIV/0!</v>
      </c>
      <c r="AB41" s="348" t="e">
        <f t="shared" si="13"/>
        <v>#DIV/0!</v>
      </c>
      <c r="AC41" s="348" t="e">
        <f t="shared" si="14"/>
        <v>#DIV/0!</v>
      </c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</row>
    <row r="42" spans="1:44" s="174" customFormat="1" ht="31.5">
      <c r="A42" s="178" t="s">
        <v>304</v>
      </c>
      <c r="B42" s="179" t="s">
        <v>305</v>
      </c>
      <c r="C42" s="12">
        <v>5</v>
      </c>
      <c r="D42" s="12"/>
      <c r="E42" s="12"/>
      <c r="F42" s="12"/>
      <c r="G42" s="12">
        <v>41</v>
      </c>
      <c r="H42" s="12"/>
      <c r="I42" s="12"/>
      <c r="J42" s="12"/>
      <c r="K42" s="23"/>
      <c r="L42" s="23"/>
      <c r="M42" s="23"/>
      <c r="N42" s="350">
        <f t="shared" si="19"/>
        <v>8.1999999999999993</v>
      </c>
      <c r="O42" s="350" t="e">
        <f t="shared" si="19"/>
        <v>#DIV/0!</v>
      </c>
      <c r="P42" s="350" t="e">
        <f t="shared" si="19"/>
        <v>#DIV/0!</v>
      </c>
      <c r="Q42" s="350" t="e">
        <f t="shared" si="19"/>
        <v>#DIV/0!</v>
      </c>
      <c r="R42" s="350"/>
      <c r="S42" s="350"/>
      <c r="T42" s="350"/>
      <c r="U42" s="350"/>
      <c r="V42" s="350"/>
      <c r="W42" s="350" t="e">
        <f t="shared" si="9"/>
        <v>#DIV/0!</v>
      </c>
      <c r="X42" s="350" t="e">
        <f t="shared" si="10"/>
        <v>#DIV/0!</v>
      </c>
      <c r="Y42" s="350" t="e">
        <f t="shared" si="11"/>
        <v>#DIV/0!</v>
      </c>
      <c r="Z42" s="350" t="s">
        <v>231</v>
      </c>
      <c r="AA42" s="350"/>
      <c r="AB42" s="348" t="e">
        <f t="shared" si="13"/>
        <v>#DIV/0!</v>
      </c>
      <c r="AC42" s="348" t="e">
        <f t="shared" si="14"/>
        <v>#DIV/0!</v>
      </c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</row>
    <row r="43" spans="1:44" s="174" customFormat="1" ht="15.75">
      <c r="A43" s="178" t="s">
        <v>306</v>
      </c>
      <c r="B43" s="179" t="s">
        <v>307</v>
      </c>
      <c r="C43" s="12"/>
      <c r="D43" s="12"/>
      <c r="E43" s="12"/>
      <c r="F43" s="12"/>
      <c r="G43" s="12"/>
      <c r="H43" s="12"/>
      <c r="I43" s="12"/>
      <c r="J43" s="12"/>
      <c r="K43" s="23"/>
      <c r="L43" s="23"/>
      <c r="M43" s="23"/>
      <c r="N43" s="350" t="e">
        <f t="shared" si="19"/>
        <v>#DIV/0!</v>
      </c>
      <c r="O43" s="350" t="e">
        <f t="shared" si="19"/>
        <v>#DIV/0!</v>
      </c>
      <c r="P43" s="350"/>
      <c r="Q43" s="350"/>
      <c r="R43" s="350"/>
      <c r="S43" s="350"/>
      <c r="T43" s="350"/>
      <c r="U43" s="350"/>
      <c r="V43" s="350"/>
      <c r="W43" s="350" t="e">
        <f t="shared" si="9"/>
        <v>#DIV/0!</v>
      </c>
      <c r="X43" s="350" t="e">
        <f t="shared" si="10"/>
        <v>#DIV/0!</v>
      </c>
      <c r="Y43" s="350" t="e">
        <f t="shared" si="11"/>
        <v>#DIV/0!</v>
      </c>
      <c r="Z43" s="350" t="s">
        <v>231</v>
      </c>
      <c r="AA43" s="350"/>
      <c r="AB43" s="348" t="e">
        <f t="shared" si="13"/>
        <v>#DIV/0!</v>
      </c>
      <c r="AC43" s="348" t="e">
        <f t="shared" si="14"/>
        <v>#DIV/0!</v>
      </c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</row>
    <row r="44" spans="1:44" s="174" customFormat="1" ht="15.75">
      <c r="A44" s="183"/>
      <c r="B44" s="181" t="s">
        <v>235</v>
      </c>
      <c r="C44" s="118">
        <v>29</v>
      </c>
      <c r="D44" s="118">
        <v>4</v>
      </c>
      <c r="E44" s="118">
        <v>151</v>
      </c>
      <c r="F44" s="118"/>
      <c r="G44" s="110">
        <f>SUM(G35:G43)</f>
        <v>1249</v>
      </c>
      <c r="H44" s="110">
        <f t="shared" ref="H44:M44" si="20">SUM(H35:H43)</f>
        <v>123</v>
      </c>
      <c r="I44" s="110">
        <f t="shared" si="20"/>
        <v>2476</v>
      </c>
      <c r="J44" s="110">
        <f t="shared" si="20"/>
        <v>6</v>
      </c>
      <c r="K44" s="111">
        <f t="shared" si="20"/>
        <v>641.70000000000005</v>
      </c>
      <c r="L44" s="111">
        <f t="shared" si="20"/>
        <v>61108.88</v>
      </c>
      <c r="M44" s="111">
        <f t="shared" si="20"/>
        <v>234.54</v>
      </c>
      <c r="N44" s="353" t="e">
        <f t="shared" ref="N44:AA44" si="21">SUM(N35:N43)</f>
        <v>#DIV/0!</v>
      </c>
      <c r="O44" s="353" t="e">
        <f t="shared" si="21"/>
        <v>#DIV/0!</v>
      </c>
      <c r="P44" s="353" t="e">
        <f t="shared" si="21"/>
        <v>#DIV/0!</v>
      </c>
      <c r="Q44" s="353" t="e">
        <f>SUM(Q35:Q43)</f>
        <v>#DIV/0!</v>
      </c>
      <c r="R44" s="353">
        <f t="shared" si="21"/>
        <v>237</v>
      </c>
      <c r="S44" s="353" t="e">
        <f t="shared" si="21"/>
        <v>#DIV/0!</v>
      </c>
      <c r="T44" s="353" t="e">
        <f t="shared" si="21"/>
        <v>#DIV/0!</v>
      </c>
      <c r="U44" s="353" t="e">
        <f t="shared" si="21"/>
        <v>#DIV/0!</v>
      </c>
      <c r="V44" s="353" t="e">
        <f>SUM(V35:V43)</f>
        <v>#DIV/0!</v>
      </c>
      <c r="W44" s="350">
        <f t="shared" si="9"/>
        <v>5.217073170731708</v>
      </c>
      <c r="X44" s="350">
        <f t="shared" si="10"/>
        <v>24.680484652665587</v>
      </c>
      <c r="Y44" s="350">
        <f t="shared" si="11"/>
        <v>39.089999999999996</v>
      </c>
      <c r="Z44" s="353">
        <f t="shared" si="21"/>
        <v>267.59499999999997</v>
      </c>
      <c r="AA44" s="353" t="e">
        <f t="shared" si="21"/>
        <v>#DIV/0!</v>
      </c>
      <c r="AB44" s="348" t="b">
        <f t="shared" si="13"/>
        <v>0</v>
      </c>
      <c r="AC44" s="348" t="b">
        <f t="shared" si="14"/>
        <v>0</v>
      </c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</row>
    <row r="45" spans="1:44" s="174" customFormat="1" ht="27" customHeight="1">
      <c r="A45" s="184"/>
      <c r="B45" s="384" t="s">
        <v>308</v>
      </c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50"/>
      <c r="O45" s="350"/>
      <c r="P45" s="350"/>
      <c r="Q45" s="350"/>
      <c r="R45" s="347"/>
      <c r="S45" s="347"/>
      <c r="T45" s="347"/>
      <c r="U45" s="347"/>
      <c r="V45" s="347"/>
      <c r="W45" s="350" t="e">
        <f t="shared" si="9"/>
        <v>#DIV/0!</v>
      </c>
      <c r="X45" s="350" t="e">
        <f t="shared" si="10"/>
        <v>#DIV/0!</v>
      </c>
      <c r="Y45" s="350" t="e">
        <f t="shared" si="11"/>
        <v>#DIV/0!</v>
      </c>
      <c r="Z45" s="347"/>
      <c r="AA45" s="347"/>
      <c r="AB45" s="348"/>
      <c r="AC45" s="348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</row>
    <row r="46" spans="1:44" s="174" customFormat="1" ht="65.25" customHeight="1">
      <c r="A46" s="178" t="s">
        <v>309</v>
      </c>
      <c r="B46" s="179" t="s">
        <v>310</v>
      </c>
      <c r="C46" s="13"/>
      <c r="D46" s="13"/>
      <c r="E46" s="13"/>
      <c r="F46" s="13"/>
      <c r="G46" s="13"/>
      <c r="H46" s="13"/>
      <c r="I46" s="13"/>
      <c r="J46" s="13"/>
      <c r="K46" s="24"/>
      <c r="L46" s="24"/>
      <c r="M46" s="24"/>
      <c r="N46" s="350"/>
      <c r="O46" s="350"/>
      <c r="P46" s="350"/>
      <c r="Q46" s="350"/>
      <c r="R46" s="347"/>
      <c r="S46" s="347"/>
      <c r="T46" s="347"/>
      <c r="U46" s="347"/>
      <c r="V46" s="347"/>
      <c r="W46" s="350" t="e">
        <f t="shared" si="9"/>
        <v>#DIV/0!</v>
      </c>
      <c r="X46" s="350" t="e">
        <f t="shared" si="10"/>
        <v>#DIV/0!</v>
      </c>
      <c r="Y46" s="350" t="e">
        <f t="shared" si="11"/>
        <v>#DIV/0!</v>
      </c>
      <c r="Z46" s="347"/>
      <c r="AA46" s="347"/>
      <c r="AB46" s="348"/>
      <c r="AC46" s="348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</row>
    <row r="47" spans="1:44" s="174" customFormat="1" ht="51" customHeight="1">
      <c r="A47" s="178" t="s">
        <v>312</v>
      </c>
      <c r="B47" s="179" t="s">
        <v>311</v>
      </c>
      <c r="C47" s="13"/>
      <c r="D47" s="13"/>
      <c r="E47" s="13"/>
      <c r="F47" s="13"/>
      <c r="G47" s="13"/>
      <c r="H47" s="13"/>
      <c r="I47" s="13"/>
      <c r="J47" s="13"/>
      <c r="K47" s="24"/>
      <c r="L47" s="24"/>
      <c r="M47" s="24"/>
      <c r="N47" s="350"/>
      <c r="O47" s="350"/>
      <c r="P47" s="350"/>
      <c r="Q47" s="350"/>
      <c r="R47" s="347"/>
      <c r="S47" s="347"/>
      <c r="T47" s="347"/>
      <c r="U47" s="347"/>
      <c r="V47" s="347"/>
      <c r="W47" s="350" t="e">
        <f t="shared" si="9"/>
        <v>#DIV/0!</v>
      </c>
      <c r="X47" s="350" t="e">
        <f t="shared" si="10"/>
        <v>#DIV/0!</v>
      </c>
      <c r="Y47" s="350" t="e">
        <f t="shared" si="11"/>
        <v>#DIV/0!</v>
      </c>
      <c r="Z47" s="347"/>
      <c r="AA47" s="347"/>
      <c r="AB47" s="348"/>
      <c r="AC47" s="348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</row>
    <row r="48" spans="1:44" s="174" customFormat="1" ht="43.5" customHeight="1">
      <c r="A48" s="178" t="s">
        <v>314</v>
      </c>
      <c r="B48" s="179" t="s">
        <v>313</v>
      </c>
      <c r="C48" s="13"/>
      <c r="D48" s="13"/>
      <c r="E48" s="13"/>
      <c r="F48" s="13"/>
      <c r="G48" s="13"/>
      <c r="H48" s="13"/>
      <c r="I48" s="13"/>
      <c r="J48" s="13"/>
      <c r="K48" s="24"/>
      <c r="L48" s="24"/>
      <c r="M48" s="24"/>
      <c r="N48" s="350"/>
      <c r="O48" s="350"/>
      <c r="P48" s="350"/>
      <c r="Q48" s="350"/>
      <c r="R48" s="347"/>
      <c r="S48" s="347"/>
      <c r="T48" s="347"/>
      <c r="U48" s="347"/>
      <c r="V48" s="347"/>
      <c r="W48" s="350" t="e">
        <f t="shared" si="9"/>
        <v>#DIV/0!</v>
      </c>
      <c r="X48" s="350" t="e">
        <f t="shared" si="10"/>
        <v>#DIV/0!</v>
      </c>
      <c r="Y48" s="350" t="e">
        <f t="shared" si="11"/>
        <v>#DIV/0!</v>
      </c>
      <c r="Z48" s="347"/>
      <c r="AA48" s="347"/>
      <c r="AB48" s="348"/>
      <c r="AC48" s="348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</row>
    <row r="49" spans="1:44" s="174" customFormat="1" ht="132.75" customHeight="1">
      <c r="A49" s="183" t="s">
        <v>316</v>
      </c>
      <c r="B49" s="185" t="s">
        <v>315</v>
      </c>
      <c r="C49" s="13"/>
      <c r="D49" s="13"/>
      <c r="E49" s="13"/>
      <c r="F49" s="13"/>
      <c r="G49" s="13"/>
      <c r="H49" s="13"/>
      <c r="I49" s="13"/>
      <c r="J49" s="13"/>
      <c r="K49" s="24"/>
      <c r="L49" s="24"/>
      <c r="M49" s="24"/>
      <c r="N49" s="350"/>
      <c r="O49" s="350"/>
      <c r="P49" s="350"/>
      <c r="Q49" s="350"/>
      <c r="R49" s="347"/>
      <c r="S49" s="347"/>
      <c r="T49" s="347"/>
      <c r="U49" s="347"/>
      <c r="V49" s="347"/>
      <c r="W49" s="350" t="e">
        <f t="shared" si="9"/>
        <v>#DIV/0!</v>
      </c>
      <c r="X49" s="350" t="e">
        <f t="shared" si="10"/>
        <v>#DIV/0!</v>
      </c>
      <c r="Y49" s="350" t="e">
        <f t="shared" si="11"/>
        <v>#DIV/0!</v>
      </c>
      <c r="Z49" s="347"/>
      <c r="AA49" s="347"/>
      <c r="AB49" s="348"/>
      <c r="AC49" s="348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</row>
    <row r="50" spans="1:44" s="174" customFormat="1" ht="67.5" customHeight="1">
      <c r="A50" s="183" t="s">
        <v>318</v>
      </c>
      <c r="B50" s="185" t="s">
        <v>317</v>
      </c>
      <c r="C50" s="13"/>
      <c r="D50" s="13"/>
      <c r="E50" s="13"/>
      <c r="F50" s="13"/>
      <c r="G50" s="13"/>
      <c r="H50" s="13"/>
      <c r="I50" s="13"/>
      <c r="J50" s="13"/>
      <c r="K50" s="24"/>
      <c r="L50" s="24"/>
      <c r="M50" s="24"/>
      <c r="N50" s="350"/>
      <c r="O50" s="350"/>
      <c r="P50" s="350"/>
      <c r="Q50" s="350"/>
      <c r="R50" s="347"/>
      <c r="S50" s="347"/>
      <c r="T50" s="347"/>
      <c r="U50" s="347"/>
      <c r="V50" s="347"/>
      <c r="W50" s="350" t="e">
        <f t="shared" si="9"/>
        <v>#DIV/0!</v>
      </c>
      <c r="X50" s="350" t="e">
        <f t="shared" si="10"/>
        <v>#DIV/0!</v>
      </c>
      <c r="Y50" s="350" t="e">
        <f t="shared" si="11"/>
        <v>#DIV/0!</v>
      </c>
      <c r="Z50" s="347"/>
      <c r="AA50" s="347"/>
      <c r="AB50" s="348"/>
      <c r="AC50" s="348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</row>
    <row r="51" spans="1:44" s="174" customFormat="1" ht="126">
      <c r="A51" s="183" t="s">
        <v>320</v>
      </c>
      <c r="B51" s="185" t="s">
        <v>319</v>
      </c>
      <c r="C51" s="13"/>
      <c r="D51" s="13"/>
      <c r="E51" s="13"/>
      <c r="F51" s="13"/>
      <c r="G51" s="13"/>
      <c r="H51" s="13"/>
      <c r="I51" s="13"/>
      <c r="J51" s="13"/>
      <c r="K51" s="24"/>
      <c r="L51" s="24"/>
      <c r="M51" s="24"/>
      <c r="N51" s="350"/>
      <c r="O51" s="350"/>
      <c r="P51" s="350"/>
      <c r="Q51" s="350"/>
      <c r="R51" s="347"/>
      <c r="S51" s="347"/>
      <c r="T51" s="347"/>
      <c r="U51" s="347"/>
      <c r="V51" s="347"/>
      <c r="W51" s="350" t="e">
        <f t="shared" si="9"/>
        <v>#DIV/0!</v>
      </c>
      <c r="X51" s="350" t="e">
        <f t="shared" si="10"/>
        <v>#DIV/0!</v>
      </c>
      <c r="Y51" s="350" t="e">
        <f t="shared" si="11"/>
        <v>#DIV/0!</v>
      </c>
      <c r="Z51" s="347"/>
      <c r="AA51" s="347"/>
      <c r="AB51" s="348"/>
      <c r="AC51" s="348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</row>
    <row r="52" spans="1:44" s="174" customFormat="1" ht="33" customHeight="1">
      <c r="A52" s="178" t="s">
        <v>322</v>
      </c>
      <c r="B52" s="179" t="s">
        <v>321</v>
      </c>
      <c r="C52" s="12"/>
      <c r="D52" s="12"/>
      <c r="E52" s="12"/>
      <c r="F52" s="12"/>
      <c r="G52" s="12"/>
      <c r="H52" s="12"/>
      <c r="I52" s="12"/>
      <c r="J52" s="12"/>
      <c r="K52" s="23"/>
      <c r="L52" s="23"/>
      <c r="M52" s="23"/>
      <c r="N52" s="350"/>
      <c r="O52" s="350"/>
      <c r="P52" s="350"/>
      <c r="Q52" s="350"/>
      <c r="R52" s="350"/>
      <c r="S52" s="350"/>
      <c r="T52" s="350"/>
      <c r="U52" s="350"/>
      <c r="V52" s="350"/>
      <c r="W52" s="350" t="e">
        <f t="shared" si="9"/>
        <v>#DIV/0!</v>
      </c>
      <c r="X52" s="350" t="e">
        <f t="shared" si="10"/>
        <v>#DIV/0!</v>
      </c>
      <c r="Y52" s="350" t="e">
        <f t="shared" si="11"/>
        <v>#DIV/0!</v>
      </c>
      <c r="Z52" s="350" t="s">
        <v>231</v>
      </c>
      <c r="AA52" s="350"/>
      <c r="AB52" s="348"/>
      <c r="AC52" s="348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</row>
    <row r="53" spans="1:44" s="174" customFormat="1" ht="39" customHeight="1">
      <c r="A53" s="178" t="s">
        <v>324</v>
      </c>
      <c r="B53" s="179" t="s">
        <v>323</v>
      </c>
      <c r="C53" s="12"/>
      <c r="D53" s="12"/>
      <c r="E53" s="12"/>
      <c r="F53" s="12"/>
      <c r="G53" s="12"/>
      <c r="H53" s="12"/>
      <c r="I53" s="12"/>
      <c r="J53" s="12"/>
      <c r="K53" s="23"/>
      <c r="L53" s="23"/>
      <c r="M53" s="23"/>
      <c r="N53" s="350"/>
      <c r="O53" s="350"/>
      <c r="P53" s="350"/>
      <c r="Q53" s="350"/>
      <c r="R53" s="350"/>
      <c r="S53" s="350"/>
      <c r="T53" s="350"/>
      <c r="U53" s="350"/>
      <c r="V53" s="350"/>
      <c r="W53" s="350" t="e">
        <f t="shared" si="9"/>
        <v>#DIV/0!</v>
      </c>
      <c r="X53" s="350" t="e">
        <f t="shared" si="10"/>
        <v>#DIV/0!</v>
      </c>
      <c r="Y53" s="350" t="e">
        <f t="shared" si="11"/>
        <v>#DIV/0!</v>
      </c>
      <c r="Z53" s="350" t="s">
        <v>231</v>
      </c>
      <c r="AA53" s="350"/>
      <c r="AB53" s="348"/>
      <c r="AC53" s="348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</row>
    <row r="54" spans="1:44" s="174" customFormat="1" ht="84" customHeight="1">
      <c r="A54" s="178" t="s">
        <v>326</v>
      </c>
      <c r="B54" s="179" t="s">
        <v>325</v>
      </c>
      <c r="C54" s="12">
        <v>49</v>
      </c>
      <c r="D54" s="12">
        <v>9</v>
      </c>
      <c r="E54" s="12">
        <v>311</v>
      </c>
      <c r="F54" s="12"/>
      <c r="G54" s="12">
        <v>17390</v>
      </c>
      <c r="H54" s="12"/>
      <c r="I54" s="12"/>
      <c r="J54" s="12"/>
      <c r="K54" s="23"/>
      <c r="L54" s="23"/>
      <c r="M54" s="23"/>
      <c r="N54" s="350"/>
      <c r="O54" s="350"/>
      <c r="P54" s="350"/>
      <c r="Q54" s="350"/>
      <c r="R54" s="350"/>
      <c r="S54" s="350"/>
      <c r="T54" s="350"/>
      <c r="U54" s="350"/>
      <c r="V54" s="350"/>
      <c r="W54" s="350" t="e">
        <f t="shared" si="9"/>
        <v>#DIV/0!</v>
      </c>
      <c r="X54" s="350" t="e">
        <f t="shared" si="10"/>
        <v>#DIV/0!</v>
      </c>
      <c r="Y54" s="350" t="e">
        <f t="shared" si="11"/>
        <v>#DIV/0!</v>
      </c>
      <c r="Z54" s="350" t="s">
        <v>231</v>
      </c>
      <c r="AA54" s="350"/>
      <c r="AB54" s="348"/>
      <c r="AC54" s="348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</row>
    <row r="55" spans="1:44" s="174" customFormat="1" ht="15" customHeight="1">
      <c r="A55" s="183"/>
      <c r="B55" s="181" t="s">
        <v>235</v>
      </c>
      <c r="C55" s="118">
        <v>49</v>
      </c>
      <c r="D55" s="118">
        <v>9</v>
      </c>
      <c r="E55" s="118">
        <v>311</v>
      </c>
      <c r="F55" s="118"/>
      <c r="G55" s="110">
        <f t="shared" ref="G55:M55" si="22">SUM(G46:G54)</f>
        <v>17390</v>
      </c>
      <c r="H55" s="110">
        <f t="shared" si="22"/>
        <v>0</v>
      </c>
      <c r="I55" s="110">
        <f t="shared" si="22"/>
        <v>0</v>
      </c>
      <c r="J55" s="110">
        <f t="shared" si="22"/>
        <v>0</v>
      </c>
      <c r="K55" s="111">
        <f t="shared" si="22"/>
        <v>0</v>
      </c>
      <c r="L55" s="111">
        <f t="shared" si="22"/>
        <v>0</v>
      </c>
      <c r="M55" s="111">
        <f t="shared" si="22"/>
        <v>0</v>
      </c>
      <c r="N55" s="353">
        <f t="shared" ref="N55:AA55" si="23">SUM(N46:N54)</f>
        <v>0</v>
      </c>
      <c r="O55" s="353">
        <f t="shared" si="23"/>
        <v>0</v>
      </c>
      <c r="P55" s="353">
        <f t="shared" si="23"/>
        <v>0</v>
      </c>
      <c r="Q55" s="353">
        <f>SUM(Q46:Q54)</f>
        <v>0</v>
      </c>
      <c r="R55" s="353">
        <f t="shared" si="23"/>
        <v>0</v>
      </c>
      <c r="S55" s="353">
        <f t="shared" si="23"/>
        <v>0</v>
      </c>
      <c r="T55" s="353">
        <f t="shared" si="23"/>
        <v>0</v>
      </c>
      <c r="U55" s="353">
        <f t="shared" si="23"/>
        <v>0</v>
      </c>
      <c r="V55" s="353">
        <f>SUM(V46:V54)</f>
        <v>0</v>
      </c>
      <c r="W55" s="350" t="e">
        <f t="shared" si="9"/>
        <v>#DIV/0!</v>
      </c>
      <c r="X55" s="350" t="e">
        <f t="shared" si="10"/>
        <v>#DIV/0!</v>
      </c>
      <c r="Y55" s="350" t="e">
        <f t="shared" si="11"/>
        <v>#DIV/0!</v>
      </c>
      <c r="Z55" s="353">
        <f t="shared" si="23"/>
        <v>0</v>
      </c>
      <c r="AA55" s="353">
        <f t="shared" si="23"/>
        <v>0</v>
      </c>
      <c r="AB55" s="348"/>
      <c r="AC55" s="348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</row>
    <row r="56" spans="1:44" s="174" customFormat="1" ht="45.75" customHeight="1">
      <c r="A56" s="184"/>
      <c r="B56" s="384" t="s">
        <v>327</v>
      </c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50"/>
      <c r="O56" s="350"/>
      <c r="P56" s="350"/>
      <c r="Q56" s="350"/>
      <c r="R56" s="347"/>
      <c r="S56" s="347"/>
      <c r="T56" s="347"/>
      <c r="U56" s="347"/>
      <c r="V56" s="347"/>
      <c r="W56" s="350" t="e">
        <f t="shared" si="9"/>
        <v>#DIV/0!</v>
      </c>
      <c r="X56" s="350" t="e">
        <f t="shared" si="10"/>
        <v>#DIV/0!</v>
      </c>
      <c r="Y56" s="350" t="e">
        <f t="shared" si="11"/>
        <v>#DIV/0!</v>
      </c>
      <c r="Z56" s="347"/>
      <c r="AA56" s="347"/>
      <c r="AB56" s="348"/>
      <c r="AC56" s="348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</row>
    <row r="57" spans="1:44" s="174" customFormat="1" ht="64.5" customHeight="1">
      <c r="A57" s="178" t="s">
        <v>328</v>
      </c>
      <c r="B57" s="179" t="s">
        <v>329</v>
      </c>
      <c r="C57" s="13"/>
      <c r="D57" s="13"/>
      <c r="E57" s="13"/>
      <c r="F57" s="13"/>
      <c r="G57" s="13"/>
      <c r="H57" s="13"/>
      <c r="I57" s="13"/>
      <c r="J57" s="13"/>
      <c r="K57" s="24"/>
      <c r="L57" s="24"/>
      <c r="M57" s="24"/>
      <c r="N57" s="350"/>
      <c r="O57" s="350"/>
      <c r="P57" s="350"/>
      <c r="Q57" s="350"/>
      <c r="R57" s="347"/>
      <c r="S57" s="347"/>
      <c r="T57" s="347"/>
      <c r="U57" s="347"/>
      <c r="V57" s="347"/>
      <c r="W57" s="350" t="e">
        <f t="shared" si="9"/>
        <v>#DIV/0!</v>
      </c>
      <c r="X57" s="350" t="e">
        <f t="shared" si="10"/>
        <v>#DIV/0!</v>
      </c>
      <c r="Y57" s="350" t="e">
        <f t="shared" si="11"/>
        <v>#DIV/0!</v>
      </c>
      <c r="Z57" s="347"/>
      <c r="AA57" s="347"/>
      <c r="AB57" s="348"/>
      <c r="AC57" s="348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</row>
    <row r="58" spans="1:44" s="174" customFormat="1" ht="78.75">
      <c r="A58" s="178" t="s">
        <v>331</v>
      </c>
      <c r="B58" s="179" t="s">
        <v>330</v>
      </c>
      <c r="C58" s="13"/>
      <c r="D58" s="13"/>
      <c r="E58" s="13"/>
      <c r="F58" s="13"/>
      <c r="G58" s="13"/>
      <c r="H58" s="13"/>
      <c r="I58" s="13"/>
      <c r="J58" s="13"/>
      <c r="K58" s="24"/>
      <c r="L58" s="24"/>
      <c r="M58" s="24"/>
      <c r="N58" s="350"/>
      <c r="O58" s="350"/>
      <c r="P58" s="350"/>
      <c r="Q58" s="350"/>
      <c r="R58" s="347"/>
      <c r="S58" s="347"/>
      <c r="T58" s="347"/>
      <c r="U58" s="347"/>
      <c r="V58" s="347"/>
      <c r="W58" s="350" t="e">
        <f t="shared" si="9"/>
        <v>#DIV/0!</v>
      </c>
      <c r="X58" s="350" t="e">
        <f t="shared" si="10"/>
        <v>#DIV/0!</v>
      </c>
      <c r="Y58" s="350" t="e">
        <f t="shared" si="11"/>
        <v>#DIV/0!</v>
      </c>
      <c r="Z58" s="347"/>
      <c r="AA58" s="347"/>
      <c r="AB58" s="348"/>
      <c r="AC58" s="348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</row>
    <row r="59" spans="1:44" s="174" customFormat="1" ht="78.75">
      <c r="A59" s="178" t="s">
        <v>333</v>
      </c>
      <c r="B59" s="179" t="s">
        <v>332</v>
      </c>
      <c r="C59" s="13"/>
      <c r="D59" s="13"/>
      <c r="E59" s="13"/>
      <c r="F59" s="13"/>
      <c r="G59" s="13"/>
      <c r="H59" s="13"/>
      <c r="I59" s="13"/>
      <c r="J59" s="13"/>
      <c r="K59" s="24"/>
      <c r="L59" s="24"/>
      <c r="M59" s="24"/>
      <c r="N59" s="350"/>
      <c r="O59" s="350"/>
      <c r="P59" s="350"/>
      <c r="Q59" s="350"/>
      <c r="R59" s="347"/>
      <c r="S59" s="347"/>
      <c r="T59" s="347"/>
      <c r="U59" s="347"/>
      <c r="V59" s="347"/>
      <c r="W59" s="350" t="e">
        <f t="shared" si="9"/>
        <v>#DIV/0!</v>
      </c>
      <c r="X59" s="350" t="e">
        <f t="shared" si="10"/>
        <v>#DIV/0!</v>
      </c>
      <c r="Y59" s="350" t="e">
        <f t="shared" si="11"/>
        <v>#DIV/0!</v>
      </c>
      <c r="Z59" s="347"/>
      <c r="AA59" s="347"/>
      <c r="AB59" s="348"/>
      <c r="AC59" s="348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</row>
    <row r="60" spans="1:44" s="174" customFormat="1" ht="104.25" customHeight="1">
      <c r="A60" s="178" t="s">
        <v>335</v>
      </c>
      <c r="B60" s="179" t="s">
        <v>334</v>
      </c>
      <c r="C60" s="12"/>
      <c r="D60" s="12"/>
      <c r="E60" s="12"/>
      <c r="F60" s="12"/>
      <c r="G60" s="12"/>
      <c r="H60" s="12"/>
      <c r="I60" s="12"/>
      <c r="J60" s="12"/>
      <c r="K60" s="23"/>
      <c r="L60" s="23"/>
      <c r="M60" s="23"/>
      <c r="N60" s="350"/>
      <c r="O60" s="350"/>
      <c r="P60" s="350"/>
      <c r="Q60" s="350"/>
      <c r="R60" s="350"/>
      <c r="S60" s="350"/>
      <c r="T60" s="350"/>
      <c r="U60" s="350"/>
      <c r="V60" s="350"/>
      <c r="W60" s="350" t="e">
        <f t="shared" si="9"/>
        <v>#DIV/0!</v>
      </c>
      <c r="X60" s="350" t="e">
        <f t="shared" si="10"/>
        <v>#DIV/0!</v>
      </c>
      <c r="Y60" s="350" t="e">
        <f t="shared" si="11"/>
        <v>#DIV/0!</v>
      </c>
      <c r="Z60" s="350">
        <v>6.01</v>
      </c>
      <c r="AA60" s="350" t="e">
        <f>Z60=W60</f>
        <v>#DIV/0!</v>
      </c>
      <c r="AB60" s="348" t="e">
        <f t="shared" si="13"/>
        <v>#DIV/0!</v>
      </c>
      <c r="AC60" s="348" t="e">
        <f t="shared" si="14"/>
        <v>#DIV/0!</v>
      </c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</row>
    <row r="61" spans="1:44" s="174" customFormat="1" ht="57" customHeight="1">
      <c r="A61" s="178" t="s">
        <v>337</v>
      </c>
      <c r="B61" s="179" t="s">
        <v>336</v>
      </c>
      <c r="C61" s="12"/>
      <c r="D61" s="12"/>
      <c r="E61" s="12"/>
      <c r="F61" s="12"/>
      <c r="G61" s="12"/>
      <c r="H61" s="12"/>
      <c r="I61" s="12"/>
      <c r="J61" s="12"/>
      <c r="K61" s="23"/>
      <c r="L61" s="23"/>
      <c r="M61" s="23"/>
      <c r="N61" s="350"/>
      <c r="O61" s="350"/>
      <c r="P61" s="350"/>
      <c r="Q61" s="350"/>
      <c r="R61" s="350"/>
      <c r="S61" s="350"/>
      <c r="T61" s="350"/>
      <c r="U61" s="350"/>
      <c r="V61" s="350"/>
      <c r="W61" s="350" t="e">
        <f t="shared" si="9"/>
        <v>#DIV/0!</v>
      </c>
      <c r="X61" s="350" t="e">
        <f t="shared" si="10"/>
        <v>#DIV/0!</v>
      </c>
      <c r="Y61" s="350" t="e">
        <f t="shared" si="11"/>
        <v>#DIV/0!</v>
      </c>
      <c r="Z61" s="350">
        <v>6.01</v>
      </c>
      <c r="AA61" s="350" t="e">
        <f>Z61=W61</f>
        <v>#DIV/0!</v>
      </c>
      <c r="AB61" s="348" t="e">
        <f t="shared" si="13"/>
        <v>#DIV/0!</v>
      </c>
      <c r="AC61" s="348" t="e">
        <f t="shared" si="14"/>
        <v>#DIV/0!</v>
      </c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</row>
    <row r="62" spans="1:44" s="174" customFormat="1" ht="95.25" customHeight="1">
      <c r="A62" s="178" t="s">
        <v>339</v>
      </c>
      <c r="B62" s="179" t="s">
        <v>338</v>
      </c>
      <c r="C62" s="12"/>
      <c r="D62" s="12"/>
      <c r="E62" s="12"/>
      <c r="F62" s="12"/>
      <c r="G62" s="12"/>
      <c r="H62" s="12"/>
      <c r="I62" s="12"/>
      <c r="J62" s="12"/>
      <c r="K62" s="23"/>
      <c r="L62" s="23"/>
      <c r="M62" s="23"/>
      <c r="N62" s="350"/>
      <c r="O62" s="350"/>
      <c r="P62" s="350"/>
      <c r="Q62" s="350"/>
      <c r="R62" s="350"/>
      <c r="S62" s="350"/>
      <c r="T62" s="350"/>
      <c r="U62" s="350"/>
      <c r="V62" s="350"/>
      <c r="W62" s="350" t="e">
        <f t="shared" si="9"/>
        <v>#DIV/0!</v>
      </c>
      <c r="X62" s="350" t="e">
        <f t="shared" si="10"/>
        <v>#DIV/0!</v>
      </c>
      <c r="Y62" s="350" t="e">
        <f t="shared" si="11"/>
        <v>#DIV/0!</v>
      </c>
      <c r="Z62" s="350">
        <v>6.99</v>
      </c>
      <c r="AA62" s="350" t="e">
        <f>Z62=W62</f>
        <v>#DIV/0!</v>
      </c>
      <c r="AB62" s="348" t="e">
        <f t="shared" si="13"/>
        <v>#DIV/0!</v>
      </c>
      <c r="AC62" s="348" t="e">
        <f t="shared" si="14"/>
        <v>#DIV/0!</v>
      </c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</row>
    <row r="63" spans="1:44" s="174" customFormat="1" ht="47.25">
      <c r="A63" s="178" t="s">
        <v>341</v>
      </c>
      <c r="B63" s="179" t="s">
        <v>340</v>
      </c>
      <c r="C63" s="13"/>
      <c r="D63" s="13"/>
      <c r="E63" s="13"/>
      <c r="F63" s="13"/>
      <c r="G63" s="13"/>
      <c r="H63" s="13"/>
      <c r="I63" s="13"/>
      <c r="J63" s="13"/>
      <c r="K63" s="24"/>
      <c r="L63" s="24"/>
      <c r="M63" s="24"/>
      <c r="N63" s="350" t="e">
        <f>G63/C63</f>
        <v>#DIV/0!</v>
      </c>
      <c r="O63" s="350" t="e">
        <f>H63/D63</f>
        <v>#DIV/0!</v>
      </c>
      <c r="P63" s="350" t="e">
        <f>I63/E63</f>
        <v>#DIV/0!</v>
      </c>
      <c r="Q63" s="350" t="e">
        <f>J63/F63</f>
        <v>#DIV/0!</v>
      </c>
      <c r="R63" s="350">
        <v>1</v>
      </c>
      <c r="S63" s="347" t="e">
        <f>N63&lt;=R63</f>
        <v>#DIV/0!</v>
      </c>
      <c r="T63" s="347" t="e">
        <f>O63&lt;=R63</f>
        <v>#DIV/0!</v>
      </c>
      <c r="U63" s="347" t="e">
        <f>P63&lt;=R63</f>
        <v>#DIV/0!</v>
      </c>
      <c r="V63" s="350" t="e">
        <f>Q63&lt;=R63</f>
        <v>#DIV/0!</v>
      </c>
      <c r="W63" s="350" t="e">
        <f t="shared" si="9"/>
        <v>#DIV/0!</v>
      </c>
      <c r="X63" s="350" t="e">
        <f t="shared" si="10"/>
        <v>#DIV/0!</v>
      </c>
      <c r="Y63" s="350" t="e">
        <f t="shared" si="11"/>
        <v>#DIV/0!</v>
      </c>
      <c r="Z63" s="347">
        <v>45.1</v>
      </c>
      <c r="AA63" s="347" t="e">
        <f>Z63=W63</f>
        <v>#DIV/0!</v>
      </c>
      <c r="AB63" s="348" t="e">
        <f t="shared" si="13"/>
        <v>#DIV/0!</v>
      </c>
      <c r="AC63" s="348" t="e">
        <f t="shared" si="14"/>
        <v>#DIV/0!</v>
      </c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</row>
    <row r="64" spans="1:44" s="174" customFormat="1" ht="64.5" customHeight="1">
      <c r="A64" s="178" t="s">
        <v>343</v>
      </c>
      <c r="B64" s="179" t="s">
        <v>342</v>
      </c>
      <c r="C64" s="13"/>
      <c r="D64" s="13"/>
      <c r="E64" s="13"/>
      <c r="F64" s="13"/>
      <c r="G64" s="13"/>
      <c r="H64" s="13"/>
      <c r="I64" s="13"/>
      <c r="J64" s="13"/>
      <c r="K64" s="24"/>
      <c r="L64" s="24"/>
      <c r="M64" s="24"/>
      <c r="N64" s="350"/>
      <c r="O64" s="350"/>
      <c r="P64" s="350"/>
      <c r="Q64" s="350"/>
      <c r="R64" s="347"/>
      <c r="S64" s="347"/>
      <c r="T64" s="347"/>
      <c r="U64" s="347"/>
      <c r="V64" s="347"/>
      <c r="W64" s="350" t="e">
        <f t="shared" si="9"/>
        <v>#DIV/0!</v>
      </c>
      <c r="X64" s="350" t="e">
        <f t="shared" si="10"/>
        <v>#DIV/0!</v>
      </c>
      <c r="Y64" s="350" t="e">
        <f t="shared" si="11"/>
        <v>#DIV/0!</v>
      </c>
      <c r="Z64" s="347"/>
      <c r="AA64" s="347"/>
      <c r="AB64" s="348"/>
      <c r="AC64" s="348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</row>
    <row r="65" spans="1:44" s="174" customFormat="1" ht="18" customHeight="1">
      <c r="A65" s="178"/>
      <c r="B65" s="181" t="s">
        <v>235</v>
      </c>
      <c r="C65" s="118"/>
      <c r="D65" s="118"/>
      <c r="E65" s="118"/>
      <c r="F65" s="118"/>
      <c r="G65" s="110">
        <f t="shared" ref="G65:M65" si="24">SUM(G57:G64)</f>
        <v>0</v>
      </c>
      <c r="H65" s="110">
        <f t="shared" si="24"/>
        <v>0</v>
      </c>
      <c r="I65" s="110">
        <f t="shared" si="24"/>
        <v>0</v>
      </c>
      <c r="J65" s="110">
        <f t="shared" si="24"/>
        <v>0</v>
      </c>
      <c r="K65" s="111">
        <f t="shared" si="24"/>
        <v>0</v>
      </c>
      <c r="L65" s="111">
        <f t="shared" si="24"/>
        <v>0</v>
      </c>
      <c r="M65" s="111">
        <f t="shared" si="24"/>
        <v>0</v>
      </c>
      <c r="N65" s="350"/>
      <c r="O65" s="350"/>
      <c r="P65" s="350"/>
      <c r="Q65" s="350"/>
      <c r="R65" s="347"/>
      <c r="S65" s="347"/>
      <c r="T65" s="347"/>
      <c r="U65" s="347"/>
      <c r="V65" s="347"/>
      <c r="W65" s="350" t="e">
        <f t="shared" si="9"/>
        <v>#DIV/0!</v>
      </c>
      <c r="X65" s="350" t="e">
        <f t="shared" si="10"/>
        <v>#DIV/0!</v>
      </c>
      <c r="Y65" s="350" t="e">
        <f t="shared" si="11"/>
        <v>#DIV/0!</v>
      </c>
      <c r="Z65" s="347"/>
      <c r="AA65" s="347"/>
      <c r="AB65" s="348"/>
      <c r="AC65" s="348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</row>
    <row r="66" spans="1:44" s="174" customFormat="1" ht="36.75" customHeight="1">
      <c r="A66" s="184"/>
      <c r="B66" s="384" t="s">
        <v>344</v>
      </c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50"/>
      <c r="O66" s="350"/>
      <c r="P66" s="350"/>
      <c r="Q66" s="350"/>
      <c r="R66" s="347"/>
      <c r="S66" s="347"/>
      <c r="T66" s="347"/>
      <c r="U66" s="347"/>
      <c r="V66" s="347"/>
      <c r="W66" s="350" t="e">
        <f t="shared" si="9"/>
        <v>#DIV/0!</v>
      </c>
      <c r="X66" s="350" t="e">
        <f t="shared" si="10"/>
        <v>#DIV/0!</v>
      </c>
      <c r="Y66" s="350" t="e">
        <f t="shared" si="11"/>
        <v>#DIV/0!</v>
      </c>
      <c r="Z66" s="347"/>
      <c r="AA66" s="347"/>
      <c r="AB66" s="348"/>
      <c r="AC66" s="348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</row>
    <row r="67" spans="1:44" s="174" customFormat="1" ht="64.5" customHeight="1">
      <c r="A67" s="178" t="s">
        <v>351</v>
      </c>
      <c r="B67" s="179" t="s">
        <v>345</v>
      </c>
      <c r="C67" s="12"/>
      <c r="D67" s="12"/>
      <c r="E67" s="12"/>
      <c r="F67" s="12"/>
      <c r="G67" s="12"/>
      <c r="H67" s="12"/>
      <c r="I67" s="12"/>
      <c r="J67" s="12"/>
      <c r="K67" s="23"/>
      <c r="L67" s="23"/>
      <c r="M67" s="23"/>
      <c r="N67" s="350" t="e">
        <f>G67/C67</f>
        <v>#DIV/0!</v>
      </c>
      <c r="O67" s="350" t="e">
        <f>H67/D67</f>
        <v>#DIV/0!</v>
      </c>
      <c r="P67" s="350" t="e">
        <f>I67/E67</f>
        <v>#DIV/0!</v>
      </c>
      <c r="Q67" s="350" t="e">
        <f>J67/F67</f>
        <v>#DIV/0!</v>
      </c>
      <c r="R67" s="350">
        <v>1</v>
      </c>
      <c r="S67" s="350" t="e">
        <f>N67&lt;=R67</f>
        <v>#DIV/0!</v>
      </c>
      <c r="T67" s="350" t="e">
        <f>O67&lt;=R67</f>
        <v>#DIV/0!</v>
      </c>
      <c r="U67" s="350" t="e">
        <f>P67&lt;=R67</f>
        <v>#DIV/0!</v>
      </c>
      <c r="V67" s="350" t="e">
        <f>Q67&lt;=R67</f>
        <v>#DIV/0!</v>
      </c>
      <c r="W67" s="350" t="e">
        <f t="shared" si="9"/>
        <v>#DIV/0!</v>
      </c>
      <c r="X67" s="350" t="e">
        <f t="shared" si="10"/>
        <v>#DIV/0!</v>
      </c>
      <c r="Y67" s="350" t="e">
        <f t="shared" si="11"/>
        <v>#DIV/0!</v>
      </c>
      <c r="Z67" s="350">
        <v>9.02</v>
      </c>
      <c r="AA67" s="350" t="e">
        <f>Z67=W67</f>
        <v>#DIV/0!</v>
      </c>
      <c r="AB67" s="348" t="e">
        <f t="shared" si="13"/>
        <v>#DIV/0!</v>
      </c>
      <c r="AC67" s="348" t="e">
        <f t="shared" si="14"/>
        <v>#DIV/0!</v>
      </c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</row>
    <row r="68" spans="1:44" s="174" customFormat="1" ht="64.5" customHeight="1">
      <c r="A68" s="178" t="s">
        <v>352</v>
      </c>
      <c r="B68" s="179" t="s">
        <v>346</v>
      </c>
      <c r="C68" s="12"/>
      <c r="D68" s="12"/>
      <c r="E68" s="12"/>
      <c r="F68" s="12"/>
      <c r="G68" s="12"/>
      <c r="H68" s="12"/>
      <c r="I68" s="12"/>
      <c r="J68" s="12"/>
      <c r="K68" s="23"/>
      <c r="L68" s="23"/>
      <c r="M68" s="23"/>
      <c r="N68" s="350"/>
      <c r="O68" s="350"/>
      <c r="P68" s="350"/>
      <c r="Q68" s="350"/>
      <c r="R68" s="347"/>
      <c r="S68" s="347"/>
      <c r="T68" s="347"/>
      <c r="U68" s="347"/>
      <c r="V68" s="347"/>
      <c r="W68" s="350" t="e">
        <f t="shared" si="9"/>
        <v>#DIV/0!</v>
      </c>
      <c r="X68" s="350" t="e">
        <f t="shared" si="10"/>
        <v>#DIV/0!</v>
      </c>
      <c r="Y68" s="350" t="e">
        <f t="shared" si="11"/>
        <v>#DIV/0!</v>
      </c>
      <c r="Z68" s="350"/>
      <c r="AA68" s="347"/>
      <c r="AB68" s="348"/>
      <c r="AC68" s="348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</row>
    <row r="69" spans="1:44" s="174" customFormat="1" ht="64.5" customHeight="1">
      <c r="A69" s="178" t="s">
        <v>353</v>
      </c>
      <c r="B69" s="179" t="s">
        <v>347</v>
      </c>
      <c r="C69" s="12"/>
      <c r="D69" s="12"/>
      <c r="E69" s="12"/>
      <c r="F69" s="12"/>
      <c r="G69" s="12"/>
      <c r="H69" s="12"/>
      <c r="I69" s="12"/>
      <c r="J69" s="12"/>
      <c r="K69" s="23"/>
      <c r="L69" s="23"/>
      <c r="M69" s="23"/>
      <c r="N69" s="350"/>
      <c r="O69" s="350"/>
      <c r="P69" s="350"/>
      <c r="Q69" s="350"/>
      <c r="R69" s="347"/>
      <c r="S69" s="347"/>
      <c r="T69" s="347"/>
      <c r="U69" s="347"/>
      <c r="V69" s="347"/>
      <c r="W69" s="350" t="e">
        <f t="shared" si="9"/>
        <v>#DIV/0!</v>
      </c>
      <c r="X69" s="350" t="e">
        <f t="shared" si="10"/>
        <v>#DIV/0!</v>
      </c>
      <c r="Y69" s="350" t="e">
        <f t="shared" si="11"/>
        <v>#DIV/0!</v>
      </c>
      <c r="Z69" s="347"/>
      <c r="AA69" s="347"/>
      <c r="AB69" s="348"/>
      <c r="AC69" s="348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</row>
    <row r="70" spans="1:44" s="174" customFormat="1" ht="64.5" customHeight="1">
      <c r="A70" s="178" t="s">
        <v>354</v>
      </c>
      <c r="B70" s="179" t="s">
        <v>348</v>
      </c>
      <c r="C70" s="12"/>
      <c r="D70" s="12"/>
      <c r="E70" s="12"/>
      <c r="F70" s="12"/>
      <c r="G70" s="12"/>
      <c r="H70" s="12"/>
      <c r="I70" s="12"/>
      <c r="J70" s="12"/>
      <c r="K70" s="23"/>
      <c r="L70" s="23"/>
      <c r="M70" s="23"/>
      <c r="N70" s="350"/>
      <c r="O70" s="350"/>
      <c r="P70" s="350"/>
      <c r="Q70" s="350"/>
      <c r="R70" s="347"/>
      <c r="S70" s="347"/>
      <c r="T70" s="347"/>
      <c r="U70" s="347"/>
      <c r="V70" s="347"/>
      <c r="W70" s="350" t="e">
        <f t="shared" si="9"/>
        <v>#DIV/0!</v>
      </c>
      <c r="X70" s="350" t="e">
        <f t="shared" si="10"/>
        <v>#DIV/0!</v>
      </c>
      <c r="Y70" s="350" t="e">
        <f t="shared" si="11"/>
        <v>#DIV/0!</v>
      </c>
      <c r="Z70" s="347"/>
      <c r="AA70" s="347"/>
      <c r="AB70" s="348"/>
      <c r="AC70" s="348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</row>
    <row r="71" spans="1:44" s="174" customFormat="1" ht="64.5" customHeight="1">
      <c r="A71" s="178" t="s">
        <v>355</v>
      </c>
      <c r="B71" s="179" t="s">
        <v>349</v>
      </c>
      <c r="C71" s="12"/>
      <c r="D71" s="12"/>
      <c r="E71" s="12"/>
      <c r="F71" s="12"/>
      <c r="G71" s="12"/>
      <c r="H71" s="12"/>
      <c r="I71" s="12"/>
      <c r="J71" s="12"/>
      <c r="K71" s="23"/>
      <c r="L71" s="23"/>
      <c r="M71" s="23"/>
      <c r="N71" s="350" t="e">
        <f>G71/C71</f>
        <v>#DIV/0!</v>
      </c>
      <c r="O71" s="350" t="e">
        <f>H71/D71</f>
        <v>#DIV/0!</v>
      </c>
      <c r="P71" s="350" t="e">
        <f>I71/E71</f>
        <v>#DIV/0!</v>
      </c>
      <c r="Q71" s="350" t="e">
        <f>J71/F71</f>
        <v>#DIV/0!</v>
      </c>
      <c r="R71" s="350">
        <v>1</v>
      </c>
      <c r="S71" s="350" t="e">
        <f>N71&lt;=R71</f>
        <v>#DIV/0!</v>
      </c>
      <c r="T71" s="350" t="e">
        <f>O71&lt;=R71</f>
        <v>#DIV/0!</v>
      </c>
      <c r="U71" s="350" t="e">
        <f>P71&lt;=R71</f>
        <v>#DIV/0!</v>
      </c>
      <c r="V71" s="350" t="e">
        <f>Q71&lt;=R71</f>
        <v>#DIV/0!</v>
      </c>
      <c r="W71" s="350" t="e">
        <f t="shared" si="9"/>
        <v>#DIV/0!</v>
      </c>
      <c r="X71" s="350" t="e">
        <f t="shared" si="10"/>
        <v>#DIV/0!</v>
      </c>
      <c r="Y71" s="350" t="e">
        <f t="shared" si="11"/>
        <v>#DIV/0!</v>
      </c>
      <c r="Z71" s="350">
        <v>12.03</v>
      </c>
      <c r="AA71" s="350" t="e">
        <f>Z71=W71</f>
        <v>#DIV/0!</v>
      </c>
      <c r="AB71" s="348" t="e">
        <f t="shared" si="13"/>
        <v>#DIV/0!</v>
      </c>
      <c r="AC71" s="348" t="e">
        <f t="shared" si="14"/>
        <v>#DIV/0!</v>
      </c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</row>
    <row r="72" spans="1:44" s="174" customFormat="1" ht="64.5" customHeight="1">
      <c r="A72" s="178" t="s">
        <v>356</v>
      </c>
      <c r="B72" s="179" t="s">
        <v>350</v>
      </c>
      <c r="C72" s="12"/>
      <c r="D72" s="12"/>
      <c r="E72" s="12"/>
      <c r="F72" s="12"/>
      <c r="G72" s="12"/>
      <c r="H72" s="12"/>
      <c r="I72" s="12"/>
      <c r="J72" s="12"/>
      <c r="K72" s="23"/>
      <c r="L72" s="23"/>
      <c r="M72" s="23"/>
      <c r="N72" s="350"/>
      <c r="O72" s="350"/>
      <c r="P72" s="350"/>
      <c r="Q72" s="350"/>
      <c r="R72" s="350"/>
      <c r="S72" s="350"/>
      <c r="T72" s="350"/>
      <c r="U72" s="350"/>
      <c r="V72" s="350"/>
      <c r="W72" s="350" t="e">
        <f t="shared" si="9"/>
        <v>#DIV/0!</v>
      </c>
      <c r="X72" s="350" t="e">
        <f t="shared" si="10"/>
        <v>#DIV/0!</v>
      </c>
      <c r="Y72" s="350" t="e">
        <f t="shared" si="11"/>
        <v>#DIV/0!</v>
      </c>
      <c r="Z72" s="350">
        <v>6.01</v>
      </c>
      <c r="AA72" s="350" t="e">
        <f>Z72=W72</f>
        <v>#DIV/0!</v>
      </c>
      <c r="AB72" s="348" t="e">
        <f t="shared" si="13"/>
        <v>#DIV/0!</v>
      </c>
      <c r="AC72" s="348" t="e">
        <f t="shared" si="14"/>
        <v>#DIV/0!</v>
      </c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</row>
    <row r="73" spans="1:44" s="174" customFormat="1" ht="18.75" customHeight="1">
      <c r="A73" s="178"/>
      <c r="B73" s="181" t="s">
        <v>235</v>
      </c>
      <c r="C73" s="118"/>
      <c r="D73" s="118"/>
      <c r="E73" s="118"/>
      <c r="F73" s="118"/>
      <c r="G73" s="110">
        <f t="shared" ref="G73:M73" si="25">SUM(G67:G72)</f>
        <v>0</v>
      </c>
      <c r="H73" s="110">
        <f t="shared" si="25"/>
        <v>0</v>
      </c>
      <c r="I73" s="110">
        <f t="shared" si="25"/>
        <v>0</v>
      </c>
      <c r="J73" s="110">
        <f t="shared" si="25"/>
        <v>0</v>
      </c>
      <c r="K73" s="111">
        <f t="shared" si="25"/>
        <v>0</v>
      </c>
      <c r="L73" s="111">
        <f t="shared" si="25"/>
        <v>0</v>
      </c>
      <c r="M73" s="111">
        <f t="shared" si="25"/>
        <v>0</v>
      </c>
      <c r="N73" s="350"/>
      <c r="O73" s="350"/>
      <c r="P73" s="350"/>
      <c r="Q73" s="350"/>
      <c r="R73" s="347"/>
      <c r="S73" s="347"/>
      <c r="T73" s="347"/>
      <c r="U73" s="347"/>
      <c r="V73" s="347"/>
      <c r="W73" s="350" t="e">
        <f t="shared" si="9"/>
        <v>#DIV/0!</v>
      </c>
      <c r="X73" s="350" t="e">
        <f t="shared" si="10"/>
        <v>#DIV/0!</v>
      </c>
      <c r="Y73" s="350" t="e">
        <f t="shared" si="11"/>
        <v>#DIV/0!</v>
      </c>
      <c r="Z73" s="347"/>
      <c r="AA73" s="347"/>
      <c r="AB73" s="348"/>
      <c r="AC73" s="348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</row>
    <row r="74" spans="1:44" s="174" customFormat="1" ht="44.25" customHeight="1">
      <c r="A74" s="184"/>
      <c r="B74" s="398" t="s">
        <v>357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50"/>
      <c r="O74" s="350"/>
      <c r="P74" s="350"/>
      <c r="Q74" s="350"/>
      <c r="R74" s="347"/>
      <c r="S74" s="347"/>
      <c r="T74" s="347"/>
      <c r="U74" s="347"/>
      <c r="V74" s="347"/>
      <c r="W74" s="350" t="e">
        <f t="shared" si="9"/>
        <v>#DIV/0!</v>
      </c>
      <c r="X74" s="350" t="e">
        <f t="shared" si="10"/>
        <v>#DIV/0!</v>
      </c>
      <c r="Y74" s="350" t="e">
        <f t="shared" si="11"/>
        <v>#DIV/0!</v>
      </c>
      <c r="Z74" s="347"/>
      <c r="AA74" s="347"/>
      <c r="AB74" s="348"/>
      <c r="AC74" s="348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</row>
    <row r="75" spans="1:44" s="174" customFormat="1" ht="64.5" customHeight="1">
      <c r="A75" s="178" t="s">
        <v>364</v>
      </c>
      <c r="B75" s="179" t="s">
        <v>358</v>
      </c>
      <c r="C75" s="12"/>
      <c r="D75" s="12"/>
      <c r="E75" s="12"/>
      <c r="F75" s="12"/>
      <c r="G75" s="12"/>
      <c r="H75" s="12"/>
      <c r="I75" s="12"/>
      <c r="J75" s="12"/>
      <c r="K75" s="23"/>
      <c r="L75" s="23"/>
      <c r="M75" s="23"/>
      <c r="N75" s="350" t="e">
        <f>G75/C75</f>
        <v>#DIV/0!</v>
      </c>
      <c r="O75" s="350" t="e">
        <f>H75/D75</f>
        <v>#DIV/0!</v>
      </c>
      <c r="P75" s="350" t="e">
        <f>I75/E75</f>
        <v>#DIV/0!</v>
      </c>
      <c r="Q75" s="350" t="e">
        <f>J75/F75</f>
        <v>#DIV/0!</v>
      </c>
      <c r="R75" s="350">
        <v>1.5</v>
      </c>
      <c r="S75" s="350" t="e">
        <f>N75&lt;=R75</f>
        <v>#DIV/0!</v>
      </c>
      <c r="T75" s="350" t="e">
        <f>O75&lt;=R75</f>
        <v>#DIV/0!</v>
      </c>
      <c r="U75" s="350" t="e">
        <f>P75&lt;=R75</f>
        <v>#DIV/0!</v>
      </c>
      <c r="V75" s="350" t="e">
        <f>Q75&lt;=R75</f>
        <v>#DIV/0!</v>
      </c>
      <c r="W75" s="350" t="e">
        <f t="shared" si="9"/>
        <v>#DIV/0!</v>
      </c>
      <c r="X75" s="350" t="e">
        <f t="shared" si="10"/>
        <v>#DIV/0!</v>
      </c>
      <c r="Y75" s="350" t="e">
        <f t="shared" si="11"/>
        <v>#DIV/0!</v>
      </c>
      <c r="Z75" s="350" t="s">
        <v>231</v>
      </c>
      <c r="AA75" s="350"/>
      <c r="AB75" s="348" t="e">
        <f t="shared" si="13"/>
        <v>#DIV/0!</v>
      </c>
      <c r="AC75" s="348" t="e">
        <f t="shared" si="14"/>
        <v>#DIV/0!</v>
      </c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</row>
    <row r="76" spans="1:44" s="174" customFormat="1" ht="64.5" customHeight="1">
      <c r="A76" s="178" t="s">
        <v>365</v>
      </c>
      <c r="B76" s="179" t="s">
        <v>359</v>
      </c>
      <c r="C76" s="12"/>
      <c r="D76" s="12"/>
      <c r="E76" s="12"/>
      <c r="F76" s="12"/>
      <c r="G76" s="12"/>
      <c r="H76" s="12"/>
      <c r="I76" s="12"/>
      <c r="J76" s="12"/>
      <c r="K76" s="23"/>
      <c r="L76" s="23"/>
      <c r="M76" s="23"/>
      <c r="N76" s="350"/>
      <c r="O76" s="350"/>
      <c r="P76" s="350"/>
      <c r="Q76" s="350"/>
      <c r="R76" s="350"/>
      <c r="S76" s="350"/>
      <c r="T76" s="350"/>
      <c r="U76" s="350"/>
      <c r="V76" s="350"/>
      <c r="W76" s="350" t="e">
        <f t="shared" si="9"/>
        <v>#DIV/0!</v>
      </c>
      <c r="X76" s="350" t="e">
        <f t="shared" si="10"/>
        <v>#DIV/0!</v>
      </c>
      <c r="Y76" s="350" t="e">
        <f t="shared" si="11"/>
        <v>#DIV/0!</v>
      </c>
      <c r="Z76" s="350" t="s">
        <v>231</v>
      </c>
      <c r="AA76" s="350"/>
      <c r="AB76" s="348" t="e">
        <f t="shared" si="13"/>
        <v>#DIV/0!</v>
      </c>
      <c r="AC76" s="348" t="e">
        <f t="shared" si="14"/>
        <v>#DIV/0!</v>
      </c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</row>
    <row r="77" spans="1:44" s="174" customFormat="1" ht="84.75" customHeight="1">
      <c r="A77" s="178" t="s">
        <v>366</v>
      </c>
      <c r="B77" s="179" t="s">
        <v>360</v>
      </c>
      <c r="C77" s="13"/>
      <c r="D77" s="13"/>
      <c r="E77" s="13"/>
      <c r="F77" s="13"/>
      <c r="G77" s="13"/>
      <c r="H77" s="13"/>
      <c r="I77" s="13"/>
      <c r="J77" s="13"/>
      <c r="K77" s="24"/>
      <c r="L77" s="24"/>
      <c r="M77" s="24"/>
      <c r="N77" s="350"/>
      <c r="O77" s="350"/>
      <c r="P77" s="350"/>
      <c r="Q77" s="350"/>
      <c r="R77" s="347"/>
      <c r="S77" s="347"/>
      <c r="T77" s="347"/>
      <c r="U77" s="347"/>
      <c r="V77" s="347"/>
      <c r="W77" s="350" t="e">
        <f t="shared" si="9"/>
        <v>#DIV/0!</v>
      </c>
      <c r="X77" s="350" t="e">
        <f t="shared" si="10"/>
        <v>#DIV/0!</v>
      </c>
      <c r="Y77" s="350" t="e">
        <f t="shared" si="11"/>
        <v>#DIV/0!</v>
      </c>
      <c r="Z77" s="347"/>
      <c r="AA77" s="347"/>
      <c r="AB77" s="348" t="e">
        <f t="shared" si="13"/>
        <v>#DIV/0!</v>
      </c>
      <c r="AC77" s="348" t="e">
        <f t="shared" si="14"/>
        <v>#DIV/0!</v>
      </c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</row>
    <row r="78" spans="1:44" s="174" customFormat="1" ht="86.25" customHeight="1">
      <c r="A78" s="178" t="s">
        <v>367</v>
      </c>
      <c r="B78" s="179" t="s">
        <v>361</v>
      </c>
      <c r="C78" s="12"/>
      <c r="D78" s="12"/>
      <c r="E78" s="12"/>
      <c r="F78" s="12"/>
      <c r="G78" s="12"/>
      <c r="H78" s="12"/>
      <c r="I78" s="12"/>
      <c r="J78" s="12"/>
      <c r="K78" s="23"/>
      <c r="L78" s="23"/>
      <c r="M78" s="23"/>
      <c r="N78" s="350" t="e">
        <f t="shared" ref="N78:Q80" si="26">G78/C78</f>
        <v>#DIV/0!</v>
      </c>
      <c r="O78" s="350" t="e">
        <f t="shared" si="26"/>
        <v>#DIV/0!</v>
      </c>
      <c r="P78" s="350" t="e">
        <f t="shared" si="26"/>
        <v>#DIV/0!</v>
      </c>
      <c r="Q78" s="350" t="e">
        <f t="shared" si="26"/>
        <v>#DIV/0!</v>
      </c>
      <c r="R78" s="350">
        <v>1</v>
      </c>
      <c r="S78" s="350" t="e">
        <f>N78&lt;=R78</f>
        <v>#DIV/0!</v>
      </c>
      <c r="T78" s="350" t="e">
        <f>O78&lt;=R78</f>
        <v>#DIV/0!</v>
      </c>
      <c r="U78" s="350" t="e">
        <f>P78&lt;=R78</f>
        <v>#DIV/0!</v>
      </c>
      <c r="V78" s="350" t="e">
        <f>Q78&lt;=R78</f>
        <v>#DIV/0!</v>
      </c>
      <c r="W78" s="350" t="e">
        <f t="shared" si="9"/>
        <v>#DIV/0!</v>
      </c>
      <c r="X78" s="350" t="e">
        <f t="shared" si="10"/>
        <v>#DIV/0!</v>
      </c>
      <c r="Y78" s="350" t="e">
        <f t="shared" si="11"/>
        <v>#DIV/0!</v>
      </c>
      <c r="Z78" s="350">
        <v>27.06</v>
      </c>
      <c r="AA78" s="350" t="e">
        <f>Z78=W78</f>
        <v>#DIV/0!</v>
      </c>
      <c r="AB78" s="348" t="e">
        <f t="shared" si="13"/>
        <v>#DIV/0!</v>
      </c>
      <c r="AC78" s="348" t="e">
        <f t="shared" si="14"/>
        <v>#DIV/0!</v>
      </c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</row>
    <row r="79" spans="1:44" s="174" customFormat="1" ht="31.5">
      <c r="A79" s="178" t="s">
        <v>368</v>
      </c>
      <c r="B79" s="179" t="s">
        <v>362</v>
      </c>
      <c r="C79" s="12"/>
      <c r="D79" s="12"/>
      <c r="E79" s="12">
        <v>4</v>
      </c>
      <c r="F79" s="12"/>
      <c r="G79" s="12"/>
      <c r="H79" s="12"/>
      <c r="I79" s="12">
        <v>8</v>
      </c>
      <c r="J79" s="12"/>
      <c r="K79" s="23"/>
      <c r="L79" s="23">
        <v>356.48</v>
      </c>
      <c r="M79" s="23"/>
      <c r="N79" s="350" t="e">
        <f t="shared" si="26"/>
        <v>#DIV/0!</v>
      </c>
      <c r="O79" s="350" t="e">
        <f t="shared" si="26"/>
        <v>#DIV/0!</v>
      </c>
      <c r="P79" s="350">
        <f t="shared" si="26"/>
        <v>2</v>
      </c>
      <c r="Q79" s="350" t="e">
        <f t="shared" si="26"/>
        <v>#DIV/0!</v>
      </c>
      <c r="R79" s="350">
        <v>1</v>
      </c>
      <c r="S79" s="350" t="e">
        <f t="shared" ref="S79:S85" si="27">N79&lt;=R79</f>
        <v>#DIV/0!</v>
      </c>
      <c r="T79" s="350" t="e">
        <f t="shared" ref="T79:T85" si="28">O79&lt;=R79</f>
        <v>#DIV/0!</v>
      </c>
      <c r="U79" s="350" t="b">
        <f t="shared" ref="U79:U85" si="29">P79&lt;=R79</f>
        <v>0</v>
      </c>
      <c r="V79" s="350" t="e">
        <f>Q79&lt;=R79</f>
        <v>#DIV/0!</v>
      </c>
      <c r="W79" s="350" t="e">
        <f t="shared" ref="W79:W92" si="30">K79/H79</f>
        <v>#DIV/0!</v>
      </c>
      <c r="X79" s="350">
        <f t="shared" ref="X79:X92" si="31">L79/I79</f>
        <v>44.56</v>
      </c>
      <c r="Y79" s="350" t="e">
        <f t="shared" ref="Y79:Y92" si="32">M79/J79</f>
        <v>#DIV/0!</v>
      </c>
      <c r="Z79" s="350">
        <v>48.11</v>
      </c>
      <c r="AA79" s="350" t="e">
        <f t="shared" ref="AA79:AA85" si="33">Z79=W79</f>
        <v>#DIV/0!</v>
      </c>
      <c r="AB79" s="348" t="b">
        <f t="shared" ref="AB79:AB92" si="34">Z79=X79</f>
        <v>0</v>
      </c>
      <c r="AC79" s="348" t="e">
        <f t="shared" ref="AC79:AC92" si="35">Z79=Y79</f>
        <v>#DIV/0!</v>
      </c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</row>
    <row r="80" spans="1:44" s="174" customFormat="1" ht="31.5">
      <c r="A80" s="178" t="s">
        <v>369</v>
      </c>
      <c r="B80" s="179" t="s">
        <v>363</v>
      </c>
      <c r="C80" s="12"/>
      <c r="D80" s="12"/>
      <c r="E80" s="12">
        <v>1</v>
      </c>
      <c r="F80" s="12"/>
      <c r="G80" s="12"/>
      <c r="H80" s="12"/>
      <c r="I80" s="12">
        <v>4</v>
      </c>
      <c r="J80" s="12"/>
      <c r="K80" s="23"/>
      <c r="L80" s="23">
        <v>120.28</v>
      </c>
      <c r="M80" s="23"/>
      <c r="N80" s="350" t="e">
        <f t="shared" si="26"/>
        <v>#DIV/0!</v>
      </c>
      <c r="O80" s="350" t="e">
        <f t="shared" si="26"/>
        <v>#DIV/0!</v>
      </c>
      <c r="P80" s="350">
        <f t="shared" si="26"/>
        <v>4</v>
      </c>
      <c r="Q80" s="350" t="e">
        <f t="shared" si="26"/>
        <v>#DIV/0!</v>
      </c>
      <c r="R80" s="350">
        <v>1.5</v>
      </c>
      <c r="S80" s="350" t="e">
        <f t="shared" si="27"/>
        <v>#DIV/0!</v>
      </c>
      <c r="T80" s="350" t="e">
        <f t="shared" si="28"/>
        <v>#DIV/0!</v>
      </c>
      <c r="U80" s="350" t="b">
        <f t="shared" si="29"/>
        <v>0</v>
      </c>
      <c r="V80" s="350" t="e">
        <f>Q80&lt;=R80</f>
        <v>#DIV/0!</v>
      </c>
      <c r="W80" s="350" t="e">
        <f t="shared" si="30"/>
        <v>#DIV/0!</v>
      </c>
      <c r="X80" s="350">
        <f t="shared" si="31"/>
        <v>30.07</v>
      </c>
      <c r="Y80" s="350" t="e">
        <f t="shared" si="32"/>
        <v>#DIV/0!</v>
      </c>
      <c r="Z80" s="350">
        <v>30.07</v>
      </c>
      <c r="AA80" s="350" t="e">
        <f t="shared" si="33"/>
        <v>#DIV/0!</v>
      </c>
      <c r="AB80" s="348" t="b">
        <f t="shared" si="34"/>
        <v>1</v>
      </c>
      <c r="AC80" s="348" t="e">
        <f t="shared" si="35"/>
        <v>#DIV/0!</v>
      </c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</row>
    <row r="81" spans="1:44" s="174" customFormat="1" ht="15.75">
      <c r="A81" s="178"/>
      <c r="B81" s="181" t="s">
        <v>235</v>
      </c>
      <c r="C81" s="118"/>
      <c r="D81" s="118"/>
      <c r="E81" s="118">
        <v>5</v>
      </c>
      <c r="F81" s="118"/>
      <c r="G81" s="110">
        <f t="shared" ref="G81:M81" si="36">SUM(G75:G80)</f>
        <v>0</v>
      </c>
      <c r="H81" s="110">
        <f t="shared" si="36"/>
        <v>0</v>
      </c>
      <c r="I81" s="110">
        <f t="shared" si="36"/>
        <v>12</v>
      </c>
      <c r="J81" s="110">
        <f t="shared" si="36"/>
        <v>0</v>
      </c>
      <c r="K81" s="111">
        <f t="shared" si="36"/>
        <v>0</v>
      </c>
      <c r="L81" s="111">
        <f t="shared" si="36"/>
        <v>476.76</v>
      </c>
      <c r="M81" s="111">
        <f t="shared" si="36"/>
        <v>0</v>
      </c>
      <c r="N81" s="353" t="e">
        <f t="shared" ref="N81:AA81" si="37">SUM(N75:N80)</f>
        <v>#DIV/0!</v>
      </c>
      <c r="O81" s="353" t="e">
        <f t="shared" si="37"/>
        <v>#DIV/0!</v>
      </c>
      <c r="P81" s="353" t="e">
        <f t="shared" si="37"/>
        <v>#DIV/0!</v>
      </c>
      <c r="Q81" s="353" t="e">
        <f>SUM(Q75:Q80)</f>
        <v>#DIV/0!</v>
      </c>
      <c r="R81" s="353">
        <f t="shared" si="37"/>
        <v>5</v>
      </c>
      <c r="S81" s="353" t="e">
        <f t="shared" si="37"/>
        <v>#DIV/0!</v>
      </c>
      <c r="T81" s="353" t="e">
        <f t="shared" si="37"/>
        <v>#DIV/0!</v>
      </c>
      <c r="U81" s="353" t="e">
        <f t="shared" si="37"/>
        <v>#DIV/0!</v>
      </c>
      <c r="V81" s="353" t="e">
        <f>SUM(V75:V80)</f>
        <v>#DIV/0!</v>
      </c>
      <c r="W81" s="350" t="e">
        <f t="shared" si="30"/>
        <v>#DIV/0!</v>
      </c>
      <c r="X81" s="350">
        <f t="shared" si="31"/>
        <v>39.729999999999997</v>
      </c>
      <c r="Y81" s="350" t="e">
        <f t="shared" si="32"/>
        <v>#DIV/0!</v>
      </c>
      <c r="Z81" s="353">
        <f t="shared" si="37"/>
        <v>105.24000000000001</v>
      </c>
      <c r="AA81" s="353" t="e">
        <f t="shared" si="37"/>
        <v>#DIV/0!</v>
      </c>
      <c r="AB81" s="348" t="b">
        <f t="shared" si="34"/>
        <v>0</v>
      </c>
      <c r="AC81" s="348" t="e">
        <f t="shared" si="35"/>
        <v>#DIV/0!</v>
      </c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</row>
    <row r="82" spans="1:44" s="174" customFormat="1" ht="64.150000000000006" customHeight="1">
      <c r="A82" s="184"/>
      <c r="B82" s="384" t="s">
        <v>370</v>
      </c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50"/>
      <c r="O82" s="350"/>
      <c r="P82" s="350"/>
      <c r="Q82" s="350"/>
      <c r="R82" s="347"/>
      <c r="S82" s="347"/>
      <c r="T82" s="347"/>
      <c r="U82" s="347"/>
      <c r="V82" s="347"/>
      <c r="W82" s="350" t="e">
        <f t="shared" si="30"/>
        <v>#DIV/0!</v>
      </c>
      <c r="X82" s="350" t="e">
        <f t="shared" si="31"/>
        <v>#DIV/0!</v>
      </c>
      <c r="Y82" s="350" t="e">
        <f t="shared" si="32"/>
        <v>#DIV/0!</v>
      </c>
      <c r="Z82" s="347"/>
      <c r="AA82" s="347"/>
      <c r="AB82" s="348" t="e">
        <f t="shared" si="34"/>
        <v>#DIV/0!</v>
      </c>
      <c r="AC82" s="348" t="e">
        <f t="shared" si="35"/>
        <v>#DIV/0!</v>
      </c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</row>
    <row r="83" spans="1:44" s="174" customFormat="1" ht="47.25">
      <c r="A83" s="178" t="s">
        <v>374</v>
      </c>
      <c r="B83" s="179" t="s">
        <v>371</v>
      </c>
      <c r="C83" s="12"/>
      <c r="D83" s="12"/>
      <c r="E83" s="12"/>
      <c r="F83" s="12"/>
      <c r="G83" s="12"/>
      <c r="H83" s="12"/>
      <c r="I83" s="12"/>
      <c r="J83" s="12"/>
      <c r="K83" s="23"/>
      <c r="L83" s="23"/>
      <c r="M83" s="23"/>
      <c r="N83" s="350" t="e">
        <f>G83/C83</f>
        <v>#DIV/0!</v>
      </c>
      <c r="O83" s="350" t="e">
        <f>H83/D83</f>
        <v>#DIV/0!</v>
      </c>
      <c r="P83" s="350" t="e">
        <f>I83/E83</f>
        <v>#DIV/0!</v>
      </c>
      <c r="Q83" s="350" t="e">
        <f>J83/F83</f>
        <v>#DIV/0!</v>
      </c>
      <c r="R83" s="350">
        <v>1</v>
      </c>
      <c r="S83" s="350" t="e">
        <f t="shared" si="27"/>
        <v>#DIV/0!</v>
      </c>
      <c r="T83" s="350" t="e">
        <f t="shared" si="28"/>
        <v>#DIV/0!</v>
      </c>
      <c r="U83" s="350" t="e">
        <f t="shared" si="29"/>
        <v>#DIV/0!</v>
      </c>
      <c r="V83" s="350" t="e">
        <f>Q83&lt;=R83</f>
        <v>#DIV/0!</v>
      </c>
      <c r="W83" s="350" t="e">
        <f t="shared" si="30"/>
        <v>#DIV/0!</v>
      </c>
      <c r="X83" s="350" t="e">
        <f t="shared" si="31"/>
        <v>#DIV/0!</v>
      </c>
      <c r="Y83" s="350" t="e">
        <f t="shared" si="32"/>
        <v>#DIV/0!</v>
      </c>
      <c r="Z83" s="350" t="s">
        <v>231</v>
      </c>
      <c r="AA83" s="350"/>
      <c r="AB83" s="348" t="e">
        <f t="shared" si="34"/>
        <v>#DIV/0!</v>
      </c>
      <c r="AC83" s="348" t="e">
        <f t="shared" si="35"/>
        <v>#DIV/0!</v>
      </c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</row>
    <row r="84" spans="1:44" s="174" customFormat="1" ht="47.25">
      <c r="A84" s="178" t="s">
        <v>375</v>
      </c>
      <c r="B84" s="179" t="s">
        <v>372</v>
      </c>
      <c r="C84" s="13"/>
      <c r="D84" s="13"/>
      <c r="E84" s="12"/>
      <c r="F84" s="12"/>
      <c r="G84" s="13"/>
      <c r="H84" s="13"/>
      <c r="I84" s="12"/>
      <c r="J84" s="12"/>
      <c r="K84" s="24"/>
      <c r="L84" s="23"/>
      <c r="M84" s="23"/>
      <c r="N84" s="350"/>
      <c r="O84" s="350"/>
      <c r="P84" s="350"/>
      <c r="Q84" s="350"/>
      <c r="R84" s="347"/>
      <c r="S84" s="347"/>
      <c r="T84" s="347"/>
      <c r="U84" s="347"/>
      <c r="V84" s="350" t="b">
        <f>Q84&lt;=R84</f>
        <v>1</v>
      </c>
      <c r="W84" s="350" t="e">
        <f t="shared" si="30"/>
        <v>#DIV/0!</v>
      </c>
      <c r="X84" s="350" t="e">
        <f t="shared" si="31"/>
        <v>#DIV/0!</v>
      </c>
      <c r="Y84" s="350" t="e">
        <f t="shared" si="32"/>
        <v>#DIV/0!</v>
      </c>
      <c r="Z84" s="347"/>
      <c r="AA84" s="347"/>
      <c r="AB84" s="348" t="e">
        <f t="shared" si="34"/>
        <v>#DIV/0!</v>
      </c>
      <c r="AC84" s="348" t="e">
        <f t="shared" si="35"/>
        <v>#DIV/0!</v>
      </c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</row>
    <row r="85" spans="1:44" s="174" customFormat="1" ht="31.5">
      <c r="A85" s="178" t="s">
        <v>376</v>
      </c>
      <c r="B85" s="179" t="s">
        <v>373</v>
      </c>
      <c r="C85" s="12"/>
      <c r="D85" s="12"/>
      <c r="E85" s="12"/>
      <c r="F85" s="12"/>
      <c r="G85" s="12"/>
      <c r="H85" s="12"/>
      <c r="I85" s="12"/>
      <c r="J85" s="12"/>
      <c r="K85" s="23"/>
      <c r="L85" s="23"/>
      <c r="M85" s="23"/>
      <c r="N85" s="350" t="e">
        <f>G85/C85</f>
        <v>#DIV/0!</v>
      </c>
      <c r="O85" s="350" t="e">
        <f>H85/D85</f>
        <v>#DIV/0!</v>
      </c>
      <c r="P85" s="350" t="e">
        <f>I85/E85</f>
        <v>#DIV/0!</v>
      </c>
      <c r="Q85" s="350" t="e">
        <f>J85/F85</f>
        <v>#DIV/0!</v>
      </c>
      <c r="R85" s="350">
        <v>1</v>
      </c>
      <c r="S85" s="350" t="e">
        <f t="shared" si="27"/>
        <v>#DIV/0!</v>
      </c>
      <c r="T85" s="350" t="e">
        <f t="shared" si="28"/>
        <v>#DIV/0!</v>
      </c>
      <c r="U85" s="350" t="e">
        <f t="shared" si="29"/>
        <v>#DIV/0!</v>
      </c>
      <c r="V85" s="350" t="e">
        <f>Q85&lt;=R85</f>
        <v>#DIV/0!</v>
      </c>
      <c r="W85" s="350" t="e">
        <f t="shared" si="30"/>
        <v>#DIV/0!</v>
      </c>
      <c r="X85" s="350" t="e">
        <f t="shared" si="31"/>
        <v>#DIV/0!</v>
      </c>
      <c r="Y85" s="350" t="e">
        <f t="shared" si="32"/>
        <v>#DIV/0!</v>
      </c>
      <c r="Z85" s="350" t="s">
        <v>231</v>
      </c>
      <c r="AA85" s="350" t="e">
        <f t="shared" si="33"/>
        <v>#DIV/0!</v>
      </c>
      <c r="AB85" s="348" t="e">
        <f t="shared" si="34"/>
        <v>#DIV/0!</v>
      </c>
      <c r="AC85" s="348" t="e">
        <f t="shared" si="35"/>
        <v>#DIV/0!</v>
      </c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</row>
    <row r="86" spans="1:44" s="174" customFormat="1" ht="15.75">
      <c r="A86" s="178"/>
      <c r="B86" s="181" t="s">
        <v>235</v>
      </c>
      <c r="C86" s="118"/>
      <c r="D86" s="118"/>
      <c r="E86" s="118"/>
      <c r="F86" s="118"/>
      <c r="G86" s="110">
        <f>SUM(G83:G85)</f>
        <v>0</v>
      </c>
      <c r="H86" s="110">
        <f>SUM(H83:H85)</f>
        <v>0</v>
      </c>
      <c r="I86" s="110">
        <f>SUM(I83:I85)</f>
        <v>0</v>
      </c>
      <c r="J86" s="110">
        <f t="shared" ref="J86:AA86" si="38">SUM(J83:J85)</f>
        <v>0</v>
      </c>
      <c r="K86" s="111">
        <f>SUM(K83:K85)</f>
        <v>0</v>
      </c>
      <c r="L86" s="111">
        <f>SUM(L83:L85)</f>
        <v>0</v>
      </c>
      <c r="M86" s="111">
        <f>SUM(M83:M85)</f>
        <v>0</v>
      </c>
      <c r="N86" s="353" t="e">
        <f t="shared" si="38"/>
        <v>#DIV/0!</v>
      </c>
      <c r="O86" s="353" t="e">
        <f t="shared" si="38"/>
        <v>#DIV/0!</v>
      </c>
      <c r="P86" s="353" t="e">
        <f t="shared" si="38"/>
        <v>#DIV/0!</v>
      </c>
      <c r="Q86" s="353" t="e">
        <f>SUM(Q83:Q85)</f>
        <v>#DIV/0!</v>
      </c>
      <c r="R86" s="353">
        <f t="shared" si="38"/>
        <v>2</v>
      </c>
      <c r="S86" s="353" t="e">
        <f t="shared" si="38"/>
        <v>#DIV/0!</v>
      </c>
      <c r="T86" s="353" t="e">
        <f t="shared" si="38"/>
        <v>#DIV/0!</v>
      </c>
      <c r="U86" s="353" t="e">
        <f t="shared" si="38"/>
        <v>#DIV/0!</v>
      </c>
      <c r="V86" s="353" t="e">
        <f>SUM(V83:V85)</f>
        <v>#DIV/0!</v>
      </c>
      <c r="W86" s="350" t="e">
        <f t="shared" si="30"/>
        <v>#DIV/0!</v>
      </c>
      <c r="X86" s="350" t="e">
        <f t="shared" si="31"/>
        <v>#DIV/0!</v>
      </c>
      <c r="Y86" s="350" t="e">
        <f t="shared" si="32"/>
        <v>#DIV/0!</v>
      </c>
      <c r="Z86" s="353">
        <f t="shared" si="38"/>
        <v>0</v>
      </c>
      <c r="AA86" s="353" t="e">
        <f t="shared" si="38"/>
        <v>#DIV/0!</v>
      </c>
      <c r="AB86" s="348" t="e">
        <f t="shared" si="34"/>
        <v>#DIV/0!</v>
      </c>
      <c r="AC86" s="348" t="e">
        <f t="shared" si="35"/>
        <v>#DIV/0!</v>
      </c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</row>
    <row r="87" spans="1:44" s="174" customFormat="1" ht="31.5" customHeight="1">
      <c r="A87" s="184"/>
      <c r="B87" s="384" t="s">
        <v>377</v>
      </c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50"/>
      <c r="O87" s="350"/>
      <c r="P87" s="350"/>
      <c r="Q87" s="350"/>
      <c r="R87" s="347"/>
      <c r="S87" s="347"/>
      <c r="T87" s="347"/>
      <c r="U87" s="347"/>
      <c r="V87" s="347"/>
      <c r="W87" s="350" t="e">
        <f t="shared" si="30"/>
        <v>#DIV/0!</v>
      </c>
      <c r="X87" s="350" t="e">
        <f t="shared" si="31"/>
        <v>#DIV/0!</v>
      </c>
      <c r="Y87" s="350" t="e">
        <f t="shared" si="32"/>
        <v>#DIV/0!</v>
      </c>
      <c r="Z87" s="347"/>
      <c r="AA87" s="347"/>
      <c r="AB87" s="348"/>
      <c r="AC87" s="348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</row>
    <row r="88" spans="1:44" s="174" customFormat="1" ht="47.25">
      <c r="A88" s="178" t="s">
        <v>383</v>
      </c>
      <c r="B88" s="179" t="s">
        <v>378</v>
      </c>
      <c r="C88" s="13"/>
      <c r="D88" s="13"/>
      <c r="E88" s="13"/>
      <c r="F88" s="13"/>
      <c r="G88" s="13"/>
      <c r="H88" s="13"/>
      <c r="I88" s="13"/>
      <c r="J88" s="13"/>
      <c r="K88" s="24"/>
      <c r="L88" s="24"/>
      <c r="M88" s="24"/>
      <c r="N88" s="350"/>
      <c r="O88" s="350"/>
      <c r="P88" s="350"/>
      <c r="Q88" s="350"/>
      <c r="R88" s="347"/>
      <c r="S88" s="347"/>
      <c r="T88" s="347"/>
      <c r="U88" s="347"/>
      <c r="V88" s="347"/>
      <c r="W88" s="350" t="e">
        <f t="shared" si="30"/>
        <v>#DIV/0!</v>
      </c>
      <c r="X88" s="350" t="e">
        <f t="shared" si="31"/>
        <v>#DIV/0!</v>
      </c>
      <c r="Y88" s="350" t="e">
        <f t="shared" si="32"/>
        <v>#DIV/0!</v>
      </c>
      <c r="Z88" s="347"/>
      <c r="AA88" s="347"/>
      <c r="AB88" s="348" t="e">
        <f t="shared" si="34"/>
        <v>#DIV/0!</v>
      </c>
      <c r="AC88" s="348" t="e">
        <f t="shared" si="35"/>
        <v>#DIV/0!</v>
      </c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</row>
    <row r="89" spans="1:44" s="174" customFormat="1" ht="64.5" customHeight="1">
      <c r="A89" s="178" t="s">
        <v>384</v>
      </c>
      <c r="B89" s="179" t="s">
        <v>379</v>
      </c>
      <c r="C89" s="13"/>
      <c r="D89" s="13"/>
      <c r="E89" s="13"/>
      <c r="F89" s="13"/>
      <c r="G89" s="13"/>
      <c r="H89" s="13"/>
      <c r="I89" s="13"/>
      <c r="J89" s="13"/>
      <c r="K89" s="24"/>
      <c r="L89" s="24"/>
      <c r="M89" s="24"/>
      <c r="N89" s="350"/>
      <c r="O89" s="350"/>
      <c r="P89" s="350"/>
      <c r="Q89" s="350"/>
      <c r="R89" s="347"/>
      <c r="S89" s="347"/>
      <c r="T89" s="347"/>
      <c r="U89" s="347"/>
      <c r="V89" s="347"/>
      <c r="W89" s="350" t="e">
        <f t="shared" si="30"/>
        <v>#DIV/0!</v>
      </c>
      <c r="X89" s="350" t="e">
        <f t="shared" si="31"/>
        <v>#DIV/0!</v>
      </c>
      <c r="Y89" s="350" t="e">
        <f t="shared" si="32"/>
        <v>#DIV/0!</v>
      </c>
      <c r="Z89" s="347"/>
      <c r="AA89" s="347"/>
      <c r="AB89" s="348" t="e">
        <f t="shared" si="34"/>
        <v>#DIV/0!</v>
      </c>
      <c r="AC89" s="348" t="e">
        <f t="shared" si="35"/>
        <v>#DIV/0!</v>
      </c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</row>
    <row r="90" spans="1:44" s="174" customFormat="1" ht="31.5">
      <c r="A90" s="178" t="s">
        <v>385</v>
      </c>
      <c r="B90" s="179" t="s">
        <v>380</v>
      </c>
      <c r="C90" s="13"/>
      <c r="D90" s="13"/>
      <c r="E90" s="13"/>
      <c r="F90" s="13"/>
      <c r="G90" s="13"/>
      <c r="H90" s="13"/>
      <c r="I90" s="13"/>
      <c r="J90" s="13"/>
      <c r="K90" s="24"/>
      <c r="L90" s="24"/>
      <c r="M90" s="24"/>
      <c r="N90" s="350"/>
      <c r="O90" s="350"/>
      <c r="P90" s="350"/>
      <c r="Q90" s="350"/>
      <c r="R90" s="347"/>
      <c r="S90" s="347"/>
      <c r="T90" s="347"/>
      <c r="U90" s="347"/>
      <c r="V90" s="347"/>
      <c r="W90" s="350" t="e">
        <f t="shared" si="30"/>
        <v>#DIV/0!</v>
      </c>
      <c r="X90" s="350" t="e">
        <f t="shared" si="31"/>
        <v>#DIV/0!</v>
      </c>
      <c r="Y90" s="350" t="e">
        <f t="shared" si="32"/>
        <v>#DIV/0!</v>
      </c>
      <c r="Z90" s="347"/>
      <c r="AA90" s="347"/>
      <c r="AB90" s="348" t="e">
        <f t="shared" si="34"/>
        <v>#DIV/0!</v>
      </c>
      <c r="AC90" s="348" t="e">
        <f t="shared" si="35"/>
        <v>#DIV/0!</v>
      </c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</row>
    <row r="91" spans="1:44" s="174" customFormat="1" ht="64.5" customHeight="1">
      <c r="A91" s="178" t="s">
        <v>386</v>
      </c>
      <c r="B91" s="179" t="s">
        <v>381</v>
      </c>
      <c r="C91" s="13"/>
      <c r="D91" s="13"/>
      <c r="E91" s="13"/>
      <c r="F91" s="13"/>
      <c r="G91" s="13"/>
      <c r="H91" s="13"/>
      <c r="I91" s="13"/>
      <c r="J91" s="13"/>
      <c r="K91" s="24"/>
      <c r="L91" s="24"/>
      <c r="M91" s="24"/>
      <c r="N91" s="350"/>
      <c r="O91" s="350"/>
      <c r="P91" s="350"/>
      <c r="Q91" s="350"/>
      <c r="R91" s="347"/>
      <c r="S91" s="347"/>
      <c r="T91" s="347"/>
      <c r="U91" s="347"/>
      <c r="V91" s="347"/>
      <c r="W91" s="350" t="e">
        <f t="shared" si="30"/>
        <v>#DIV/0!</v>
      </c>
      <c r="X91" s="350" t="e">
        <f t="shared" si="31"/>
        <v>#DIV/0!</v>
      </c>
      <c r="Y91" s="350" t="e">
        <f t="shared" si="32"/>
        <v>#DIV/0!</v>
      </c>
      <c r="Z91" s="347"/>
      <c r="AA91" s="347"/>
      <c r="AB91" s="348" t="e">
        <f t="shared" si="34"/>
        <v>#DIV/0!</v>
      </c>
      <c r="AC91" s="348" t="e">
        <f t="shared" si="35"/>
        <v>#DIV/0!</v>
      </c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</row>
    <row r="92" spans="1:44" s="174" customFormat="1" ht="64.5" customHeight="1">
      <c r="A92" s="178" t="s">
        <v>387</v>
      </c>
      <c r="B92" s="179" t="s">
        <v>382</v>
      </c>
      <c r="C92" s="13"/>
      <c r="D92" s="13"/>
      <c r="E92" s="13"/>
      <c r="F92" s="13"/>
      <c r="G92" s="13"/>
      <c r="H92" s="13"/>
      <c r="I92" s="13"/>
      <c r="J92" s="13"/>
      <c r="K92" s="24"/>
      <c r="L92" s="24"/>
      <c r="M92" s="24"/>
      <c r="N92" s="350"/>
      <c r="O92" s="350"/>
      <c r="P92" s="350"/>
      <c r="Q92" s="350"/>
      <c r="R92" s="347"/>
      <c r="S92" s="347"/>
      <c r="T92" s="347"/>
      <c r="U92" s="347"/>
      <c r="V92" s="347"/>
      <c r="W92" s="350" t="e">
        <f t="shared" si="30"/>
        <v>#DIV/0!</v>
      </c>
      <c r="X92" s="350" t="e">
        <f t="shared" si="31"/>
        <v>#DIV/0!</v>
      </c>
      <c r="Y92" s="350" t="e">
        <f t="shared" si="32"/>
        <v>#DIV/0!</v>
      </c>
      <c r="Z92" s="347"/>
      <c r="AA92" s="347"/>
      <c r="AB92" s="348" t="e">
        <f t="shared" si="34"/>
        <v>#DIV/0!</v>
      </c>
      <c r="AC92" s="348" t="e">
        <f t="shared" si="35"/>
        <v>#DIV/0!</v>
      </c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</row>
    <row r="93" spans="1:44" s="174" customFormat="1" ht="20.25" customHeight="1">
      <c r="A93" s="178"/>
      <c r="B93" s="181" t="s">
        <v>235</v>
      </c>
      <c r="C93" s="118"/>
      <c r="D93" s="118"/>
      <c r="E93" s="118"/>
      <c r="F93" s="118"/>
      <c r="G93" s="110">
        <f>SUM(G88:G92)</f>
        <v>0</v>
      </c>
      <c r="H93" s="110">
        <f t="shared" ref="H93:M93" si="39">SUM(H88:H92)</f>
        <v>0</v>
      </c>
      <c r="I93" s="110">
        <f t="shared" si="39"/>
        <v>0</v>
      </c>
      <c r="J93" s="110">
        <f t="shared" si="39"/>
        <v>0</v>
      </c>
      <c r="K93" s="111">
        <f t="shared" si="39"/>
        <v>0</v>
      </c>
      <c r="L93" s="111">
        <f t="shared" si="39"/>
        <v>0</v>
      </c>
      <c r="M93" s="111">
        <f t="shared" si="39"/>
        <v>0</v>
      </c>
      <c r="N93" s="350"/>
      <c r="O93" s="350"/>
      <c r="P93" s="350"/>
      <c r="Q93" s="350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54"/>
      <c r="AC93" s="354"/>
      <c r="AD93" s="186"/>
      <c r="AE93" s="186"/>
      <c r="AF93" s="186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</row>
    <row r="94" spans="1:44" s="174" customFormat="1" ht="15.75">
      <c r="A94" s="187"/>
      <c r="B94" s="177" t="s">
        <v>235</v>
      </c>
      <c r="C94" s="119">
        <v>70</v>
      </c>
      <c r="D94" s="119">
        <v>9</v>
      </c>
      <c r="E94" s="119">
        <v>312</v>
      </c>
      <c r="F94" s="119">
        <v>168</v>
      </c>
      <c r="G94" s="114">
        <f>G93+G86+G81+G73+G65+G55+G44+G33</f>
        <v>25394</v>
      </c>
      <c r="H94" s="114">
        <f t="shared" ref="H94:M94" si="40">H93+H86+H81+H73+H65+H55+H44+H33</f>
        <v>702</v>
      </c>
      <c r="I94" s="114">
        <f t="shared" si="40"/>
        <v>23569</v>
      </c>
      <c r="J94" s="114">
        <f t="shared" si="40"/>
        <v>5558</v>
      </c>
      <c r="K94" s="115">
        <f t="shared" si="40"/>
        <v>7973.0999999999995</v>
      </c>
      <c r="L94" s="115">
        <f t="shared" si="40"/>
        <v>602254.03</v>
      </c>
      <c r="M94" s="115">
        <f t="shared" si="40"/>
        <v>213482.77999999997</v>
      </c>
      <c r="N94" s="355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6"/>
      <c r="AA94" s="356"/>
      <c r="AB94" s="357" t="s">
        <v>27</v>
      </c>
      <c r="AC94" s="357"/>
      <c r="AD94" s="186"/>
      <c r="AE94" s="186"/>
      <c r="AF94" s="186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</row>
    <row r="95" spans="1:44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88"/>
      <c r="M95" s="188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</row>
    <row r="96" spans="1:44">
      <c r="A96" s="130"/>
      <c r="B96" s="130" t="s">
        <v>25</v>
      </c>
      <c r="C96" s="130"/>
      <c r="D96" s="130"/>
      <c r="E96" s="130"/>
      <c r="F96" s="130"/>
      <c r="G96" s="130"/>
      <c r="H96" s="130"/>
      <c r="I96" s="130"/>
      <c r="J96" s="189"/>
      <c r="K96" s="130"/>
      <c r="L96" s="130"/>
      <c r="M96" s="190"/>
      <c r="N96" s="343"/>
      <c r="O96" s="343"/>
      <c r="P96" s="343"/>
      <c r="Q96" s="343"/>
      <c r="R96" s="343"/>
      <c r="S96" s="343"/>
      <c r="T96" s="343"/>
      <c r="U96" s="343"/>
      <c r="V96" s="343"/>
      <c r="W96" s="343"/>
      <c r="X96" s="343"/>
      <c r="Y96" s="343"/>
      <c r="Z96" s="343"/>
      <c r="AA96" s="343"/>
    </row>
    <row r="97" spans="1:16">
      <c r="A97" s="396" t="s">
        <v>257</v>
      </c>
      <c r="B97" s="396"/>
      <c r="C97" s="396"/>
      <c r="D97" s="396"/>
      <c r="E97" s="396"/>
      <c r="F97" s="396"/>
      <c r="G97" s="396"/>
      <c r="H97" s="396"/>
      <c r="I97" s="396"/>
    </row>
    <row r="98" spans="1:16">
      <c r="A98" s="169"/>
    </row>
    <row r="99" spans="1:16">
      <c r="A99" s="169"/>
    </row>
    <row r="100" spans="1:16" ht="19.5">
      <c r="B100" s="154" t="s">
        <v>226</v>
      </c>
      <c r="C100" s="155"/>
      <c r="D100" s="155"/>
      <c r="E100" s="45"/>
      <c r="F100" s="320" t="str">
        <f>'о расходовании субсидии'!D38</f>
        <v>/Габдрахманова Е.Б./</v>
      </c>
      <c r="G100" s="320"/>
    </row>
    <row r="101" spans="1:16" ht="19.5">
      <c r="B101" s="154"/>
      <c r="C101" s="154"/>
      <c r="D101" s="154"/>
      <c r="E101" s="383" t="s">
        <v>19</v>
      </c>
      <c r="F101" s="383"/>
      <c r="G101" s="50"/>
      <c r="I101" s="127" t="s">
        <v>230</v>
      </c>
    </row>
    <row r="102" spans="1:16" ht="19.5">
      <c r="B102" s="154"/>
      <c r="C102" s="154"/>
      <c r="D102" s="154"/>
      <c r="E102" s="51"/>
      <c r="F102" s="50"/>
      <c r="G102" s="50"/>
    </row>
    <row r="103" spans="1:16" ht="19.5">
      <c r="B103" s="154" t="s">
        <v>258</v>
      </c>
      <c r="C103" s="155"/>
      <c r="D103" s="155"/>
      <c r="E103" s="45"/>
      <c r="F103" s="320" t="str">
        <f>'о расходовании субсидии'!D41</f>
        <v>/Арсланова О.Ю. /</v>
      </c>
      <c r="G103" s="320"/>
      <c r="H103" s="191"/>
    </row>
    <row r="104" spans="1:16">
      <c r="E104" s="395" t="s">
        <v>19</v>
      </c>
      <c r="F104" s="395"/>
    </row>
    <row r="106" spans="1:16">
      <c r="B106" s="127" t="s">
        <v>20</v>
      </c>
      <c r="C106" s="332" t="s">
        <v>809</v>
      </c>
      <c r="D106" s="332"/>
      <c r="E106" s="332"/>
      <c r="F106" s="332"/>
      <c r="G106" s="332"/>
      <c r="H106" s="332"/>
      <c r="I106" s="5"/>
      <c r="J106" s="5"/>
      <c r="K106" s="5"/>
      <c r="L106" s="5"/>
      <c r="M106" s="5"/>
      <c r="N106" s="358"/>
      <c r="O106" s="358"/>
      <c r="P106" s="358"/>
    </row>
  </sheetData>
  <sheetProtection password="C461" sheet="1" formatCells="0" deleteColumns="0" deleteRows="0" selectLockedCells="1"/>
  <mergeCells count="25">
    <mergeCell ref="K7:M9"/>
    <mergeCell ref="N7:R9"/>
    <mergeCell ref="A1:M1"/>
    <mergeCell ref="A2:M2"/>
    <mergeCell ref="A3:M3"/>
    <mergeCell ref="A4:M4"/>
    <mergeCell ref="A5:M5"/>
    <mergeCell ref="C7:F9"/>
    <mergeCell ref="N5:AC6"/>
    <mergeCell ref="E101:F101"/>
    <mergeCell ref="B66:M66"/>
    <mergeCell ref="S7:V9"/>
    <mergeCell ref="W7:AC9"/>
    <mergeCell ref="E104:F104"/>
    <mergeCell ref="A97:I97"/>
    <mergeCell ref="B87:M87"/>
    <mergeCell ref="A7:A10"/>
    <mergeCell ref="B45:M45"/>
    <mergeCell ref="B74:M74"/>
    <mergeCell ref="B82:M82"/>
    <mergeCell ref="B7:B10"/>
    <mergeCell ref="B12:M12"/>
    <mergeCell ref="B34:M34"/>
    <mergeCell ref="G7:J9"/>
    <mergeCell ref="B56:M56"/>
  </mergeCells>
  <phoneticPr fontId="0" type="noConversion"/>
  <dataValidations count="6">
    <dataValidation type="whole" showInputMessage="1" showErrorMessage="1" errorTitle="Ошибка!" error="Введите целое число! " sqref="C13:C32 D14:J32 T4:AD4 D13:Y13 AA13">
      <formula1>0</formula1>
      <formula2>9999999999</formula2>
    </dataValidation>
    <dataValidation type="decimal" showInputMessage="1" showErrorMessage="1" errorTitle="Ошибка!" error="Введите численное значение! " sqref="AE4:AG4 K14:M32 K88:M92 K83:M85 K75:M80 K67:M72 K57:M64 K46:M54 K35:M43">
      <formula1>0</formula1>
      <formula2>9.99999999999999E+26</formula2>
    </dataValidation>
    <dataValidation type="whole" allowBlank="1" showInputMessage="1" showErrorMessage="1" errorTitle="Ошибка!" error="Введите целое число!" sqref="C35:J43">
      <formula1>0</formula1>
      <formula2>99999999999999</formula2>
    </dataValidation>
    <dataValidation type="whole" showInputMessage="1" showErrorMessage="1" errorTitle="Ошибка!" error="Введите целое число! " sqref="C46:J54">
      <formula1>0</formula1>
      <formula2>99999999999999</formula2>
    </dataValidation>
    <dataValidation type="whole" allowBlank="1" showInputMessage="1" showErrorMessage="1" errorTitle="Ошибка!" error="Введите целое число! " sqref="C57:J64">
      <formula1>0</formula1>
      <formula2>999999999999</formula2>
    </dataValidation>
    <dataValidation type="whole" allowBlank="1" showInputMessage="1" showErrorMessage="1" errorTitle="Ошибка!" error="Введите целое число!" sqref="C67:J72 C88:J92 C83:J85 C75:J80">
      <formula1>0</formula1>
      <formula2>999999999999999</formula2>
    </dataValidation>
  </dataValidations>
  <pageMargins left="0.7" right="0.7" top="0.75" bottom="0.75" header="0.3" footer="0.3"/>
  <pageSetup paperSize="9" scale="56" orientation="landscape" r:id="rId1"/>
  <rowBreaks count="4" manualBreakCount="4">
    <brk id="17" max="12" man="1"/>
    <brk id="32" max="12" man="1"/>
    <brk id="67" max="12" man="1"/>
    <brk id="8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tabColor rgb="FF92D050"/>
  </sheetPr>
  <dimension ref="A1:S24"/>
  <sheetViews>
    <sheetView view="pageBreakPreview" topLeftCell="A7" zoomScale="85" zoomScaleSheetLayoutView="85" workbookViewId="0">
      <selection activeCell="G24" sqref="G24"/>
    </sheetView>
  </sheetViews>
  <sheetFormatPr defaultColWidth="8.85546875" defaultRowHeight="15"/>
  <cols>
    <col min="1" max="1" width="14.28515625" style="127" customWidth="1"/>
    <col min="2" max="2" width="23.5703125" style="127" customWidth="1"/>
    <col min="3" max="3" width="9.7109375" style="127" customWidth="1"/>
    <col min="4" max="4" width="10" style="127" customWidth="1"/>
    <col min="5" max="9" width="8.85546875" style="127"/>
    <col min="10" max="11" width="11" style="127" customWidth="1"/>
    <col min="12" max="13" width="8.85546875" style="127"/>
    <col min="14" max="15" width="16.140625" style="127" customWidth="1"/>
    <col min="16" max="17" width="8.85546875" style="127"/>
    <col min="18" max="18" width="19" style="127" customWidth="1"/>
    <col min="19" max="16384" width="8.85546875" style="127"/>
  </cols>
  <sheetData>
    <row r="1" spans="1:19" ht="18.75">
      <c r="A1" s="415" t="s">
        <v>219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</row>
    <row r="2" spans="1:19" ht="55.15" customHeight="1">
      <c r="A2" s="416" t="s">
        <v>182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</row>
    <row r="3" spans="1:19" s="193" customFormat="1" ht="18.75">
      <c r="A3" s="417" t="str">
        <f>'о расходовании субсидии'!A2:G2</f>
        <v xml:space="preserve">АНО ЦСОН «Доброе дело» 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9" s="193" customFormat="1" ht="18.75">
      <c r="A4" s="418" t="str">
        <f>'о составе и количестве граждан'!A5:K5</f>
        <v xml:space="preserve"> г.Бирск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19" ht="69" customHeight="1">
      <c r="A5" s="412" t="s">
        <v>142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</row>
    <row r="6" spans="1:19" s="193" customFormat="1">
      <c r="A6" s="413" t="str">
        <f>'о расходовании субсидии'!A8:G8</f>
        <v>за 9 месяцев 2019 г.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</row>
    <row r="7" spans="1:19">
      <c r="A7" s="194"/>
    </row>
    <row r="8" spans="1:19" ht="54" customHeight="1">
      <c r="A8" s="411" t="s">
        <v>147</v>
      </c>
      <c r="B8" s="411" t="s">
        <v>174</v>
      </c>
      <c r="C8" s="411" t="s">
        <v>148</v>
      </c>
      <c r="D8" s="411"/>
      <c r="E8" s="411"/>
      <c r="F8" s="411"/>
      <c r="G8" s="411"/>
      <c r="H8" s="411"/>
      <c r="I8" s="411"/>
      <c r="J8" s="411"/>
      <c r="K8" s="411" t="s">
        <v>149</v>
      </c>
      <c r="L8" s="411"/>
      <c r="M8" s="411"/>
      <c r="N8" s="411"/>
      <c r="O8" s="411" t="s">
        <v>150</v>
      </c>
      <c r="P8" s="411"/>
      <c r="Q8" s="411"/>
      <c r="R8" s="411"/>
      <c r="S8" s="191"/>
    </row>
    <row r="9" spans="1:19" ht="76.150000000000006" customHeight="1">
      <c r="A9" s="411"/>
      <c r="B9" s="411"/>
      <c r="C9" s="421" t="s">
        <v>160</v>
      </c>
      <c r="D9" s="421"/>
      <c r="E9" s="411" t="s">
        <v>151</v>
      </c>
      <c r="F9" s="411"/>
      <c r="G9" s="411" t="s">
        <v>152</v>
      </c>
      <c r="H9" s="411"/>
      <c r="I9" s="411" t="s">
        <v>153</v>
      </c>
      <c r="J9" s="411"/>
      <c r="K9" s="419" t="s">
        <v>161</v>
      </c>
      <c r="L9" s="411" t="s">
        <v>154</v>
      </c>
      <c r="M9" s="411"/>
      <c r="N9" s="411"/>
      <c r="O9" s="421" t="s">
        <v>161</v>
      </c>
      <c r="P9" s="411" t="s">
        <v>155</v>
      </c>
      <c r="Q9" s="411"/>
      <c r="R9" s="411"/>
      <c r="S9" s="191"/>
    </row>
    <row r="10" spans="1:19" ht="83.45" customHeight="1">
      <c r="A10" s="411"/>
      <c r="B10" s="411"/>
      <c r="C10" s="195" t="s">
        <v>238</v>
      </c>
      <c r="D10" s="195" t="s">
        <v>156</v>
      </c>
      <c r="E10" s="196" t="s">
        <v>238</v>
      </c>
      <c r="F10" s="196" t="s">
        <v>156</v>
      </c>
      <c r="G10" s="196" t="s">
        <v>238</v>
      </c>
      <c r="H10" s="196" t="s">
        <v>156</v>
      </c>
      <c r="I10" s="196" t="s">
        <v>238</v>
      </c>
      <c r="J10" s="196" t="s">
        <v>156</v>
      </c>
      <c r="K10" s="420"/>
      <c r="L10" s="196" t="s">
        <v>157</v>
      </c>
      <c r="M10" s="196" t="s">
        <v>158</v>
      </c>
      <c r="N10" s="196" t="s">
        <v>159</v>
      </c>
      <c r="O10" s="421"/>
      <c r="P10" s="196" t="s">
        <v>151</v>
      </c>
      <c r="Q10" s="196" t="s">
        <v>158</v>
      </c>
      <c r="R10" s="196" t="s">
        <v>159</v>
      </c>
      <c r="S10" s="191"/>
    </row>
    <row r="11" spans="1:19" ht="45">
      <c r="A11" s="28" t="s">
        <v>808</v>
      </c>
      <c r="B11" s="1"/>
      <c r="C11" s="35">
        <f>E11+G11+I11</f>
        <v>8</v>
      </c>
      <c r="D11" s="35">
        <f>F11+H11+J11</f>
        <v>0</v>
      </c>
      <c r="E11" s="1">
        <v>5</v>
      </c>
      <c r="F11" s="1"/>
      <c r="G11" s="1">
        <v>3</v>
      </c>
      <c r="H11" s="1"/>
      <c r="I11" s="1"/>
      <c r="J11" s="1"/>
      <c r="K11" s="35">
        <f t="shared" ref="K11:K16" si="0">L11+M11+N11</f>
        <v>0</v>
      </c>
      <c r="L11" s="1"/>
      <c r="M11" s="1"/>
      <c r="N11" s="1"/>
      <c r="O11" s="35">
        <f t="shared" ref="O11:O16" si="1">SUM(P11:R11)</f>
        <v>0</v>
      </c>
      <c r="P11" s="1"/>
      <c r="Q11" s="1"/>
      <c r="R11" s="1"/>
      <c r="S11" s="191"/>
    </row>
    <row r="12" spans="1:19">
      <c r="A12" s="28"/>
      <c r="B12" s="1"/>
      <c r="C12" s="35">
        <f t="shared" ref="C12:D16" si="2">E12+G12+I12</f>
        <v>0</v>
      </c>
      <c r="D12" s="35">
        <f t="shared" si="2"/>
        <v>0</v>
      </c>
      <c r="E12" s="1"/>
      <c r="F12" s="1"/>
      <c r="G12" s="1"/>
      <c r="H12" s="1"/>
      <c r="I12" s="1"/>
      <c r="J12" s="1"/>
      <c r="K12" s="35">
        <f t="shared" si="0"/>
        <v>0</v>
      </c>
      <c r="L12" s="1"/>
      <c r="M12" s="1"/>
      <c r="N12" s="1"/>
      <c r="O12" s="35">
        <f t="shared" si="1"/>
        <v>0</v>
      </c>
      <c r="P12" s="1"/>
      <c r="Q12" s="1"/>
      <c r="R12" s="1"/>
      <c r="S12" s="191"/>
    </row>
    <row r="13" spans="1:19">
      <c r="A13" s="28"/>
      <c r="B13" s="1"/>
      <c r="C13" s="35">
        <f t="shared" si="2"/>
        <v>0</v>
      </c>
      <c r="D13" s="35">
        <f t="shared" si="2"/>
        <v>0</v>
      </c>
      <c r="E13" s="1"/>
      <c r="F13" s="1"/>
      <c r="G13" s="1"/>
      <c r="H13" s="1"/>
      <c r="I13" s="1"/>
      <c r="J13" s="1"/>
      <c r="K13" s="35">
        <f t="shared" si="0"/>
        <v>0</v>
      </c>
      <c r="L13" s="1"/>
      <c r="M13" s="1"/>
      <c r="N13" s="1"/>
      <c r="O13" s="35">
        <f t="shared" si="1"/>
        <v>0</v>
      </c>
      <c r="P13" s="1"/>
      <c r="Q13" s="1"/>
      <c r="R13" s="1"/>
      <c r="S13" s="191"/>
    </row>
    <row r="14" spans="1:19">
      <c r="A14" s="28"/>
      <c r="B14" s="1"/>
      <c r="C14" s="35">
        <f t="shared" si="2"/>
        <v>0</v>
      </c>
      <c r="D14" s="35">
        <f t="shared" si="2"/>
        <v>0</v>
      </c>
      <c r="E14" s="1"/>
      <c r="F14" s="1"/>
      <c r="G14" s="1"/>
      <c r="H14" s="1"/>
      <c r="I14" s="1"/>
      <c r="J14" s="1"/>
      <c r="K14" s="35">
        <f t="shared" si="0"/>
        <v>0</v>
      </c>
      <c r="L14" s="1"/>
      <c r="M14" s="1"/>
      <c r="N14" s="1"/>
      <c r="O14" s="35">
        <f t="shared" si="1"/>
        <v>0</v>
      </c>
      <c r="P14" s="1"/>
      <c r="Q14" s="1"/>
      <c r="R14" s="1"/>
      <c r="S14" s="191"/>
    </row>
    <row r="15" spans="1:19">
      <c r="A15" s="28"/>
      <c r="B15" s="1"/>
      <c r="C15" s="35">
        <f t="shared" si="2"/>
        <v>0</v>
      </c>
      <c r="D15" s="35">
        <f t="shared" si="2"/>
        <v>0</v>
      </c>
      <c r="E15" s="1"/>
      <c r="F15" s="1"/>
      <c r="G15" s="1"/>
      <c r="H15" s="1"/>
      <c r="I15" s="1"/>
      <c r="J15" s="1"/>
      <c r="K15" s="35">
        <f t="shared" si="0"/>
        <v>0</v>
      </c>
      <c r="L15" s="1"/>
      <c r="M15" s="1"/>
      <c r="N15" s="1"/>
      <c r="O15" s="35">
        <f t="shared" si="1"/>
        <v>0</v>
      </c>
      <c r="P15" s="1"/>
      <c r="Q15" s="1"/>
      <c r="R15" s="1"/>
      <c r="S15" s="191"/>
    </row>
    <row r="16" spans="1:19">
      <c r="A16" s="28"/>
      <c r="B16" s="1"/>
      <c r="C16" s="35">
        <f t="shared" si="2"/>
        <v>0</v>
      </c>
      <c r="D16" s="35">
        <f t="shared" si="2"/>
        <v>0</v>
      </c>
      <c r="E16" s="1"/>
      <c r="F16" s="1"/>
      <c r="G16" s="1"/>
      <c r="H16" s="1"/>
      <c r="I16" s="1"/>
      <c r="J16" s="1"/>
      <c r="K16" s="35">
        <f t="shared" si="0"/>
        <v>0</v>
      </c>
      <c r="L16" s="1"/>
      <c r="M16" s="1"/>
      <c r="N16" s="1"/>
      <c r="O16" s="35">
        <f t="shared" si="1"/>
        <v>0</v>
      </c>
      <c r="P16" s="1"/>
      <c r="Q16" s="1"/>
      <c r="R16" s="1"/>
      <c r="S16" s="191"/>
    </row>
    <row r="18" spans="3:19" ht="19.5">
      <c r="C18" s="154" t="s">
        <v>226</v>
      </c>
      <c r="D18" s="155"/>
      <c r="E18" s="155"/>
      <c r="F18" s="45"/>
      <c r="G18" s="320" t="str">
        <f>'о расходовании субсидии'!D38</f>
        <v>/Габдрахманова Е.Б./</v>
      </c>
      <c r="H18" s="320"/>
    </row>
    <row r="19" spans="3:19" ht="19.5">
      <c r="C19" s="154"/>
      <c r="D19" s="154"/>
      <c r="E19" s="154"/>
      <c r="F19" s="383" t="s">
        <v>19</v>
      </c>
      <c r="G19" s="383"/>
      <c r="H19" s="50"/>
      <c r="J19" s="127" t="s">
        <v>230</v>
      </c>
    </row>
    <row r="20" spans="3:19" ht="19.5">
      <c r="C20" s="154"/>
      <c r="D20" s="154"/>
      <c r="E20" s="154"/>
      <c r="F20" s="51"/>
      <c r="G20" s="50"/>
      <c r="H20" s="50"/>
    </row>
    <row r="21" spans="3:19" ht="19.5">
      <c r="C21" s="154" t="s">
        <v>258</v>
      </c>
      <c r="D21" s="155"/>
      <c r="E21" s="155"/>
      <c r="F21" s="45"/>
      <c r="G21" s="320" t="str">
        <f>'о расходовании субсидии'!D41</f>
        <v>/Арсланова О.Ю. /</v>
      </c>
      <c r="H21" s="320"/>
      <c r="I21" s="191"/>
    </row>
    <row r="22" spans="3:19">
      <c r="F22" s="395" t="s">
        <v>19</v>
      </c>
      <c r="G22" s="395"/>
    </row>
    <row r="24" spans="3:19">
      <c r="C24" s="127" t="s">
        <v>20</v>
      </c>
      <c r="D24" s="192"/>
      <c r="E24" s="192"/>
      <c r="F24" s="192"/>
      <c r="G24" s="332" t="s">
        <v>809</v>
      </c>
      <c r="H24" s="332"/>
      <c r="I24" s="332"/>
      <c r="J24" s="5"/>
      <c r="K24" s="5"/>
      <c r="L24" s="5"/>
      <c r="M24" s="5"/>
      <c r="N24" s="5"/>
      <c r="O24" s="5"/>
      <c r="P24" s="5"/>
      <c r="Q24" s="5"/>
      <c r="R24" s="5"/>
      <c r="S24" s="5"/>
    </row>
  </sheetData>
  <sheetProtection sheet="1" objects="1" scenarios="1" formatCells="0" deleteColumns="0" deleteRows="0" selectLockedCells="1"/>
  <mergeCells count="21">
    <mergeCell ref="A1:R1"/>
    <mergeCell ref="A2:R2"/>
    <mergeCell ref="A3:R3"/>
    <mergeCell ref="A4:R4"/>
    <mergeCell ref="K9:K10"/>
    <mergeCell ref="O9:O10"/>
    <mergeCell ref="E9:F9"/>
    <mergeCell ref="G9:H9"/>
    <mergeCell ref="C9:D9"/>
    <mergeCell ref="F19:G19"/>
    <mergeCell ref="F22:G22"/>
    <mergeCell ref="A8:A10"/>
    <mergeCell ref="A5:R5"/>
    <mergeCell ref="K8:N8"/>
    <mergeCell ref="C8:J8"/>
    <mergeCell ref="L9:N9"/>
    <mergeCell ref="A6:R6"/>
    <mergeCell ref="I9:J9"/>
    <mergeCell ref="P9:R9"/>
    <mergeCell ref="O8:R8"/>
    <mergeCell ref="B8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I39"/>
  <sheetViews>
    <sheetView topLeftCell="A7" zoomScaleSheetLayoutView="110" workbookViewId="0">
      <selection activeCell="D15" sqref="D15"/>
    </sheetView>
  </sheetViews>
  <sheetFormatPr defaultColWidth="8.85546875" defaultRowHeight="15"/>
  <cols>
    <col min="1" max="1" width="8.85546875" style="127"/>
    <col min="2" max="2" width="30.5703125" style="127" customWidth="1"/>
    <col min="3" max="3" width="19.5703125" style="127" customWidth="1"/>
    <col min="4" max="4" width="16.85546875" style="127" customWidth="1"/>
    <col min="5" max="5" width="19.85546875" style="127" customWidth="1"/>
    <col min="6" max="16384" width="8.85546875" style="127"/>
  </cols>
  <sheetData>
    <row r="1" spans="1:5">
      <c r="A1" s="425" t="s">
        <v>219</v>
      </c>
      <c r="B1" s="425"/>
      <c r="C1" s="425"/>
      <c r="D1" s="425"/>
      <c r="E1" s="425"/>
    </row>
    <row r="2" spans="1:5" ht="36.75" customHeight="1">
      <c r="A2" s="426" t="s">
        <v>173</v>
      </c>
      <c r="B2" s="426"/>
      <c r="C2" s="426"/>
      <c r="D2" s="426"/>
      <c r="E2" s="426"/>
    </row>
    <row r="3" spans="1:5" ht="45.75" customHeight="1">
      <c r="A3" s="427" t="str">
        <f>'о расходовании субсидии'!A2:G2</f>
        <v xml:space="preserve">АНО ЦСОН «Доброе дело» </v>
      </c>
      <c r="B3" s="427"/>
      <c r="C3" s="427"/>
      <c r="D3" s="427"/>
      <c r="E3" s="427"/>
    </row>
    <row r="4" spans="1:5">
      <c r="A4" s="428" t="s">
        <v>388</v>
      </c>
      <c r="B4" s="428"/>
      <c r="C4" s="428"/>
      <c r="D4" s="428"/>
      <c r="E4" s="428"/>
    </row>
    <row r="5" spans="1:5">
      <c r="A5" s="423" t="str">
        <f>'о расходовании субсидии'!A8:G8</f>
        <v>за 9 месяцев 2019 г.</v>
      </c>
      <c r="B5" s="424"/>
      <c r="C5" s="424"/>
      <c r="D5" s="424"/>
      <c r="E5" s="424"/>
    </row>
    <row r="7" spans="1:5" ht="75">
      <c r="A7" s="197" t="s">
        <v>187</v>
      </c>
      <c r="B7" s="158" t="s">
        <v>88</v>
      </c>
      <c r="C7" s="158" t="s">
        <v>1</v>
      </c>
      <c r="D7" s="158" t="s">
        <v>389</v>
      </c>
      <c r="E7" s="158" t="s">
        <v>390</v>
      </c>
    </row>
    <row r="8" spans="1:5">
      <c r="A8" s="157">
        <v>1</v>
      </c>
      <c r="B8" s="158">
        <v>2</v>
      </c>
      <c r="C8" s="158">
        <v>3</v>
      </c>
      <c r="D8" s="158">
        <v>4</v>
      </c>
      <c r="E8" s="158">
        <v>5</v>
      </c>
    </row>
    <row r="9" spans="1:5">
      <c r="A9" s="198">
        <v>1</v>
      </c>
      <c r="B9" s="160" t="s">
        <v>391</v>
      </c>
      <c r="C9" s="1">
        <v>88</v>
      </c>
      <c r="D9" s="1">
        <v>3906</v>
      </c>
      <c r="E9" s="25">
        <v>77842.87</v>
      </c>
    </row>
    <row r="10" spans="1:5">
      <c r="A10" s="198">
        <v>2</v>
      </c>
      <c r="B10" s="160" t="s">
        <v>392</v>
      </c>
      <c r="C10" s="1"/>
      <c r="D10" s="1"/>
      <c r="E10" s="25"/>
    </row>
    <row r="11" spans="1:5">
      <c r="A11" s="198">
        <v>3</v>
      </c>
      <c r="B11" s="160" t="s">
        <v>393</v>
      </c>
      <c r="C11" s="1"/>
      <c r="D11" s="1"/>
      <c r="E11" s="25"/>
    </row>
    <row r="12" spans="1:5">
      <c r="A12" s="198">
        <v>4</v>
      </c>
      <c r="B12" s="160" t="s">
        <v>394</v>
      </c>
      <c r="C12" s="1"/>
      <c r="D12" s="1"/>
      <c r="E12" s="25"/>
    </row>
    <row r="13" spans="1:5">
      <c r="A13" s="198">
        <v>5</v>
      </c>
      <c r="B13" s="160" t="s">
        <v>395</v>
      </c>
      <c r="C13" s="1"/>
      <c r="D13" s="1"/>
      <c r="E13" s="25"/>
    </row>
    <row r="14" spans="1:5">
      <c r="A14" s="198">
        <v>6</v>
      </c>
      <c r="B14" s="160" t="s">
        <v>396</v>
      </c>
      <c r="C14" s="1"/>
      <c r="D14" s="1"/>
      <c r="E14" s="25"/>
    </row>
    <row r="15" spans="1:5" ht="90">
      <c r="A15" s="198">
        <v>7</v>
      </c>
      <c r="B15" s="160" t="s">
        <v>397</v>
      </c>
      <c r="C15" s="1"/>
      <c r="D15" s="1"/>
      <c r="E15" s="25"/>
    </row>
    <row r="16" spans="1:5">
      <c r="A16" s="198">
        <v>8</v>
      </c>
      <c r="B16" s="160" t="s">
        <v>398</v>
      </c>
      <c r="C16" s="1"/>
      <c r="D16" s="1"/>
      <c r="E16" s="25"/>
    </row>
    <row r="17" spans="1:9">
      <c r="A17" s="198">
        <v>9</v>
      </c>
      <c r="B17" s="160" t="s">
        <v>399</v>
      </c>
      <c r="C17" s="1"/>
      <c r="D17" s="1"/>
      <c r="E17" s="25"/>
    </row>
    <row r="18" spans="1:9">
      <c r="A18" s="197"/>
      <c r="B18" s="199" t="s">
        <v>218</v>
      </c>
      <c r="C18" s="329">
        <v>88</v>
      </c>
      <c r="D18" s="31">
        <f>SUM(D9:D17)</f>
        <v>3906</v>
      </c>
      <c r="E18" s="32">
        <f>SUM(E9:E17)</f>
        <v>77842.87</v>
      </c>
    </row>
    <row r="19" spans="1:9">
      <c r="A19" s="165"/>
      <c r="B19" s="165"/>
      <c r="C19" s="165"/>
      <c r="D19" s="165"/>
      <c r="E19" s="165"/>
    </row>
    <row r="20" spans="1:9">
      <c r="A20" s="165" t="s">
        <v>256</v>
      </c>
      <c r="B20" s="165"/>
      <c r="C20" s="165"/>
      <c r="D20" s="165"/>
      <c r="E20" s="165"/>
    </row>
    <row r="21" spans="1:9">
      <c r="A21" s="165" t="s">
        <v>2</v>
      </c>
      <c r="B21" s="165"/>
      <c r="C21" s="165"/>
      <c r="D21" s="165"/>
      <c r="E21" s="165"/>
    </row>
    <row r="22" spans="1:9" ht="33.75" customHeight="1">
      <c r="A22" s="422" t="s">
        <v>257</v>
      </c>
      <c r="B22" s="422"/>
      <c r="C22" s="422"/>
      <c r="D22" s="422"/>
      <c r="E22" s="422"/>
    </row>
    <row r="23" spans="1:9">
      <c r="A23" s="165"/>
      <c r="B23" s="165"/>
      <c r="C23" s="165"/>
      <c r="D23" s="165"/>
      <c r="E23" s="165"/>
    </row>
    <row r="24" spans="1:9">
      <c r="A24" s="165"/>
      <c r="B24" s="165"/>
      <c r="C24" s="165"/>
      <c r="D24" s="165"/>
      <c r="E24" s="165"/>
    </row>
    <row r="25" spans="1:9">
      <c r="A25" s="200" t="s">
        <v>226</v>
      </c>
      <c r="B25" s="200"/>
      <c r="C25" s="200" t="s">
        <v>400</v>
      </c>
      <c r="D25" s="318" t="str">
        <f>'о расходовании субсидии'!D38</f>
        <v>/Габдрахманова Е.Б./</v>
      </c>
      <c r="E25" s="319"/>
    </row>
    <row r="26" spans="1:9">
      <c r="A26" s="165"/>
      <c r="B26" s="165"/>
      <c r="C26" s="165"/>
      <c r="D26" s="46" t="s">
        <v>19</v>
      </c>
      <c r="E26" s="52"/>
    </row>
    <row r="27" spans="1:9">
      <c r="A27" s="165"/>
      <c r="B27" s="165"/>
      <c r="C27" s="165"/>
      <c r="D27" s="52"/>
      <c r="E27" s="52"/>
    </row>
    <row r="28" spans="1:9">
      <c r="A28" s="165" t="s">
        <v>258</v>
      </c>
      <c r="B28" s="165"/>
      <c r="C28" s="165" t="s">
        <v>400</v>
      </c>
      <c r="D28" s="319" t="str">
        <f>'о расходовании субсидии'!D41</f>
        <v>/Арсланова О.Ю. /</v>
      </c>
      <c r="E28" s="319"/>
    </row>
    <row r="29" spans="1:9">
      <c r="A29" s="165"/>
      <c r="B29" s="165"/>
      <c r="C29" s="165"/>
      <c r="D29" s="46" t="s">
        <v>19</v>
      </c>
      <c r="E29" s="52"/>
    </row>
    <row r="30" spans="1:9">
      <c r="A30" s="165"/>
      <c r="B30" s="165"/>
      <c r="C30" s="165"/>
      <c r="D30" s="165"/>
      <c r="E30" s="165"/>
    </row>
    <row r="31" spans="1:9">
      <c r="A31" s="165" t="s">
        <v>230</v>
      </c>
      <c r="B31" s="165"/>
      <c r="C31" s="165"/>
      <c r="D31" s="165"/>
      <c r="E31" s="165"/>
    </row>
    <row r="32" spans="1:9">
      <c r="A32" s="165"/>
      <c r="B32" s="14" t="s">
        <v>806</v>
      </c>
      <c r="C32" s="11"/>
      <c r="D32" s="11"/>
      <c r="E32" s="11"/>
      <c r="F32" s="5"/>
      <c r="G32" s="5"/>
      <c r="H32" s="5"/>
      <c r="I32" s="5"/>
    </row>
    <row r="33" spans="1:8">
      <c r="A33" s="165"/>
      <c r="B33" s="15" t="s">
        <v>807</v>
      </c>
      <c r="C33" s="11"/>
      <c r="D33" s="11"/>
      <c r="E33" s="11"/>
      <c r="F33" s="5"/>
      <c r="G33" s="5"/>
      <c r="H33" s="5"/>
    </row>
    <row r="34" spans="1:8">
      <c r="A34" s="165"/>
      <c r="B34" s="165"/>
      <c r="C34" s="11"/>
      <c r="D34" s="11"/>
      <c r="E34" s="11"/>
      <c r="F34" s="5"/>
      <c r="G34" s="5"/>
      <c r="H34" s="5"/>
    </row>
    <row r="35" spans="1:8">
      <c r="A35" s="165"/>
      <c r="B35" s="165"/>
      <c r="C35" s="165"/>
      <c r="D35" s="165"/>
      <c r="E35" s="165"/>
    </row>
    <row r="36" spans="1:8">
      <c r="A36" s="165"/>
      <c r="B36" s="165"/>
      <c r="C36" s="165"/>
      <c r="D36" s="165"/>
      <c r="E36" s="165"/>
    </row>
    <row r="37" spans="1:8">
      <c r="A37" s="165"/>
      <c r="B37" s="165"/>
      <c r="C37" s="165"/>
      <c r="D37" s="165"/>
      <c r="E37" s="165"/>
    </row>
    <row r="38" spans="1:8">
      <c r="A38" s="165"/>
      <c r="B38" s="165"/>
      <c r="C38" s="165"/>
      <c r="D38" s="165"/>
      <c r="E38" s="165"/>
    </row>
    <row r="39" spans="1:8">
      <c r="A39" s="165"/>
      <c r="B39" s="165"/>
      <c r="C39" s="165"/>
      <c r="D39" s="165"/>
      <c r="E39" s="165"/>
    </row>
  </sheetData>
  <sheetProtection sheet="1" objects="1" scenarios="1" formatCells="0" deleteColumns="0" deleteRows="0" selectLockedCells="1"/>
  <mergeCells count="6">
    <mergeCell ref="A22:E22"/>
    <mergeCell ref="A5:E5"/>
    <mergeCell ref="A1:E1"/>
    <mergeCell ref="A2:E2"/>
    <mergeCell ref="A3:E3"/>
    <mergeCell ref="A4:E4"/>
  </mergeCells>
  <phoneticPr fontId="0" type="noConversion"/>
  <dataValidations count="2">
    <dataValidation type="whole" allowBlank="1" showInputMessage="1" showErrorMessage="1" errorTitle="Ошибка!" error="Введите целое число! " sqref="C9:D17">
      <formula1>0</formula1>
      <formula2>999999999999</formula2>
    </dataValidation>
    <dataValidation type="decimal" showInputMessage="1" showErrorMessage="1" errorTitle="Ошибка!" error="Введите численное значение!" sqref="E9:E17">
      <formula1>0</formula1>
      <formula2>9.99999999999999E+26</formula2>
    </dataValidation>
  </dataValidation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tabColor rgb="FF92D050"/>
  </sheetPr>
  <dimension ref="A1:L55"/>
  <sheetViews>
    <sheetView view="pageBreakPreview" topLeftCell="A28" zoomScale="110" zoomScaleNormal="70" zoomScaleSheetLayoutView="110" workbookViewId="0">
      <selection activeCell="C10" sqref="C10"/>
    </sheetView>
  </sheetViews>
  <sheetFormatPr defaultColWidth="8.85546875" defaultRowHeight="15"/>
  <cols>
    <col min="1" max="1" width="8.85546875" style="127"/>
    <col min="2" max="2" width="56.28515625" style="127" customWidth="1"/>
    <col min="3" max="3" width="38.28515625" style="127" customWidth="1"/>
    <col min="4" max="4" width="8.85546875" style="201"/>
    <col min="5" max="5" width="14.7109375" style="201" customWidth="1"/>
    <col min="6" max="12" width="8.85546875" style="201"/>
    <col min="13" max="16384" width="8.85546875" style="127"/>
  </cols>
  <sheetData>
    <row r="1" spans="1:12" ht="15.75">
      <c r="A1" s="403" t="s">
        <v>444</v>
      </c>
      <c r="B1" s="403"/>
      <c r="C1" s="403"/>
    </row>
    <row r="2" spans="1:12" ht="103.9" customHeight="1">
      <c r="A2" s="431" t="s">
        <v>175</v>
      </c>
      <c r="B2" s="431"/>
      <c r="C2" s="431"/>
    </row>
    <row r="3" spans="1:12" ht="35.25" customHeight="1">
      <c r="A3" s="432" t="str">
        <f>'о расходовании субсидии'!A2:G2</f>
        <v xml:space="preserve">АНО ЦСОН «Доброе дело» </v>
      </c>
      <c r="B3" s="432"/>
      <c r="C3" s="432"/>
    </row>
    <row r="4" spans="1:12" ht="35.25" customHeight="1">
      <c r="A4" s="434" t="str">
        <f>'о составе и количестве граждан'!A5:K5</f>
        <v xml:space="preserve"> г.Бирск</v>
      </c>
      <c r="B4" s="435"/>
      <c r="C4" s="435"/>
    </row>
    <row r="5" spans="1:12" ht="30.75" customHeight="1">
      <c r="A5" s="433" t="s">
        <v>176</v>
      </c>
      <c r="B5" s="433"/>
      <c r="C5" s="433"/>
    </row>
    <row r="6" spans="1:12" s="193" customFormat="1" ht="15.75">
      <c r="A6" s="436" t="str">
        <f>'о расходовании субсидии'!A8:G8</f>
        <v>за 9 месяцев 2019 г.</v>
      </c>
      <c r="B6" s="437"/>
      <c r="C6" s="437"/>
      <c r="D6" s="202"/>
      <c r="E6" s="202"/>
      <c r="F6" s="202"/>
      <c r="G6" s="202"/>
      <c r="H6" s="202"/>
      <c r="I6" s="202"/>
      <c r="J6" s="202"/>
      <c r="K6" s="202"/>
      <c r="L6" s="202"/>
    </row>
    <row r="7" spans="1:12" ht="16.5" thickBot="1">
      <c r="A7" s="203"/>
      <c r="B7" s="203"/>
      <c r="C7" s="203"/>
    </row>
    <row r="8" spans="1:12" ht="41.25" customHeight="1" thickBot="1">
      <c r="A8" s="204" t="s">
        <v>187</v>
      </c>
      <c r="B8" s="205" t="s">
        <v>236</v>
      </c>
      <c r="C8" s="205" t="s">
        <v>445</v>
      </c>
    </row>
    <row r="9" spans="1:12" ht="16.5" thickBot="1">
      <c r="A9" s="206">
        <v>1</v>
      </c>
      <c r="B9" s="205">
        <v>2</v>
      </c>
      <c r="C9" s="207">
        <v>3</v>
      </c>
    </row>
    <row r="10" spans="1:12" ht="48" thickBot="1">
      <c r="A10" s="208">
        <v>1</v>
      </c>
      <c r="B10" s="209" t="s">
        <v>401</v>
      </c>
      <c r="C10" s="7">
        <v>69930000</v>
      </c>
      <c r="D10" s="210" t="s">
        <v>18</v>
      </c>
      <c r="E10" s="211"/>
    </row>
    <row r="11" spans="1:12" ht="32.25" thickBot="1">
      <c r="A11" s="212">
        <v>2</v>
      </c>
      <c r="B11" s="213" t="s">
        <v>402</v>
      </c>
      <c r="C11" s="2">
        <v>48235</v>
      </c>
    </row>
    <row r="12" spans="1:12" ht="16.5" thickBot="1">
      <c r="A12" s="212">
        <v>3</v>
      </c>
      <c r="B12" s="213" t="s">
        <v>403</v>
      </c>
      <c r="C12" s="2">
        <v>391</v>
      </c>
      <c r="G12" s="214"/>
    </row>
    <row r="13" spans="1:12" ht="16.5" thickBot="1">
      <c r="A13" s="212">
        <v>4</v>
      </c>
      <c r="B13" s="213" t="s">
        <v>404</v>
      </c>
      <c r="C13" s="9">
        <f>'о составе и количестве граждан'!J13</f>
        <v>391</v>
      </c>
    </row>
    <row r="14" spans="1:12" ht="31.5">
      <c r="A14" s="215">
        <v>5</v>
      </c>
      <c r="B14" s="216" t="s">
        <v>405</v>
      </c>
      <c r="C14" s="16">
        <f>SUM(C15:C23)</f>
        <v>59129</v>
      </c>
    </row>
    <row r="15" spans="1:12" ht="15.75">
      <c r="A15" s="217" t="s">
        <v>351</v>
      </c>
      <c r="B15" s="218" t="s">
        <v>406</v>
      </c>
      <c r="C15" s="8">
        <f>SUM('о предоставлении услуг'!G33:J33)+'доп услуги'!D9</f>
        <v>37873</v>
      </c>
      <c r="E15" s="219"/>
    </row>
    <row r="16" spans="1:12" ht="15.75">
      <c r="A16" s="217" t="s">
        <v>352</v>
      </c>
      <c r="B16" s="218" t="s">
        <v>407</v>
      </c>
      <c r="C16" s="8">
        <f>SUM('о предоставлении услуг'!G44:J44)+'доп услуги'!D10</f>
        <v>3854</v>
      </c>
      <c r="E16" s="219"/>
    </row>
    <row r="17" spans="1:9" ht="15.75">
      <c r="A17" s="217" t="s">
        <v>353</v>
      </c>
      <c r="B17" s="218" t="s">
        <v>408</v>
      </c>
      <c r="C17" s="8">
        <f>SUM('о предоставлении услуг'!G55:J55)+'доп услуги'!D11</f>
        <v>17390</v>
      </c>
      <c r="E17" s="219"/>
    </row>
    <row r="18" spans="1:9" ht="15.75">
      <c r="A18" s="217" t="s">
        <v>354</v>
      </c>
      <c r="B18" s="218" t="s">
        <v>409</v>
      </c>
      <c r="C18" s="8">
        <f>SUM('о предоставлении услуг'!G65:J65)+'доп услуги'!D12</f>
        <v>0</v>
      </c>
      <c r="E18" s="219"/>
    </row>
    <row r="19" spans="1:9" ht="15.75">
      <c r="A19" s="217" t="s">
        <v>355</v>
      </c>
      <c r="B19" s="218" t="s">
        <v>410</v>
      </c>
      <c r="C19" s="8">
        <f>SUM('о предоставлении услуг'!G73:J73)+'доп услуги'!D13</f>
        <v>0</v>
      </c>
      <c r="E19" s="219"/>
    </row>
    <row r="20" spans="1:9" ht="15.75">
      <c r="A20" s="217" t="s">
        <v>356</v>
      </c>
      <c r="B20" s="218" t="s">
        <v>411</v>
      </c>
      <c r="C20" s="8">
        <f>SUM('о предоставлении услуг'!G81:J81)+'доп услуги'!D14</f>
        <v>12</v>
      </c>
      <c r="E20" s="219"/>
    </row>
    <row r="21" spans="1:9" ht="31.5">
      <c r="A21" s="217" t="s">
        <v>426</v>
      </c>
      <c r="B21" s="218" t="s">
        <v>412</v>
      </c>
      <c r="C21" s="8">
        <f>SUM('о предоставлении услуг'!G86:J86)+'доп услуги'!D15</f>
        <v>0</v>
      </c>
      <c r="E21" s="219"/>
    </row>
    <row r="22" spans="1:9" ht="16.5" thickBot="1">
      <c r="A22" s="220" t="s">
        <v>427</v>
      </c>
      <c r="B22" s="221" t="s">
        <v>4</v>
      </c>
      <c r="C22" s="17">
        <f>SUM('о предоставлении услуг'!G93:J93)+'доп услуги'!D16</f>
        <v>0</v>
      </c>
      <c r="E22" s="219"/>
    </row>
    <row r="23" spans="1:9" ht="16.5" thickBot="1">
      <c r="A23" s="222" t="s">
        <v>3</v>
      </c>
      <c r="B23" s="209" t="s">
        <v>5</v>
      </c>
      <c r="C23" s="18">
        <f>'доп услуги'!D17</f>
        <v>0</v>
      </c>
      <c r="E23" s="219"/>
    </row>
    <row r="24" spans="1:9" ht="27" customHeight="1" thickBot="1">
      <c r="A24" s="223" t="s">
        <v>428</v>
      </c>
      <c r="B24" s="213" t="s">
        <v>413</v>
      </c>
      <c r="C24" s="9">
        <f>C12-C13</f>
        <v>0</v>
      </c>
    </row>
    <row r="25" spans="1:9" ht="43.5" customHeight="1">
      <c r="A25" s="224" t="s">
        <v>429</v>
      </c>
      <c r="B25" s="216" t="s">
        <v>414</v>
      </c>
      <c r="C25" s="16">
        <f>SUM(C26:C28)</f>
        <v>78</v>
      </c>
      <c r="I25" s="201" t="s">
        <v>439</v>
      </c>
    </row>
    <row r="26" spans="1:9" ht="15.75">
      <c r="A26" s="217" t="s">
        <v>374</v>
      </c>
      <c r="B26" s="218" t="s">
        <v>415</v>
      </c>
      <c r="C26" s="3">
        <v>8</v>
      </c>
    </row>
    <row r="27" spans="1:9" ht="15.75">
      <c r="A27" s="217" t="s">
        <v>375</v>
      </c>
      <c r="B27" s="218" t="s">
        <v>416</v>
      </c>
      <c r="C27" s="3">
        <v>70</v>
      </c>
    </row>
    <row r="28" spans="1:9" ht="16.5" thickBot="1">
      <c r="A28" s="220" t="s">
        <v>376</v>
      </c>
      <c r="B28" s="221" t="s">
        <v>417</v>
      </c>
      <c r="C28" s="4"/>
    </row>
    <row r="29" spans="1:9" ht="37.5" customHeight="1">
      <c r="A29" s="224" t="s">
        <v>430</v>
      </c>
      <c r="B29" s="216" t="s">
        <v>418</v>
      </c>
      <c r="C29" s="16">
        <f>SUM(C30:C32)</f>
        <v>75</v>
      </c>
      <c r="I29" s="201" t="s">
        <v>439</v>
      </c>
    </row>
    <row r="30" spans="1:9" ht="15.75">
      <c r="A30" s="217" t="s">
        <v>383</v>
      </c>
      <c r="B30" s="218" t="s">
        <v>415</v>
      </c>
      <c r="C30" s="3">
        <v>8</v>
      </c>
    </row>
    <row r="31" spans="1:9" ht="15.75">
      <c r="A31" s="217" t="s">
        <v>384</v>
      </c>
      <c r="B31" s="218" t="s">
        <v>419</v>
      </c>
      <c r="C31" s="3">
        <v>67</v>
      </c>
    </row>
    <row r="32" spans="1:9" ht="16.5" thickBot="1">
      <c r="A32" s="220" t="s">
        <v>385</v>
      </c>
      <c r="B32" s="221" t="s">
        <v>420</v>
      </c>
      <c r="C32" s="4"/>
    </row>
    <row r="33" spans="1:11" ht="16.5" thickBot="1">
      <c r="A33" s="223" t="s">
        <v>431</v>
      </c>
      <c r="B33" s="213" t="s">
        <v>421</v>
      </c>
      <c r="C33" s="360">
        <v>0.96</v>
      </c>
      <c r="D33" s="210" t="s">
        <v>23</v>
      </c>
    </row>
    <row r="34" spans="1:11" ht="32.25" thickBot="1">
      <c r="A34" s="223" t="s">
        <v>432</v>
      </c>
      <c r="B34" s="225" t="s">
        <v>422</v>
      </c>
      <c r="C34" s="37" t="s">
        <v>815</v>
      </c>
      <c r="D34" s="210" t="s">
        <v>24</v>
      </c>
    </row>
    <row r="35" spans="1:11" ht="42" customHeight="1">
      <c r="A35" s="224" t="s">
        <v>433</v>
      </c>
      <c r="B35" s="216" t="s">
        <v>423</v>
      </c>
      <c r="C35" s="33">
        <f>'о расходовании субсидии'!C31/1000</f>
        <v>0</v>
      </c>
      <c r="E35" s="219"/>
      <c r="G35" s="226"/>
    </row>
    <row r="36" spans="1:11" ht="31.5">
      <c r="A36" s="217" t="s">
        <v>434</v>
      </c>
      <c r="B36" s="218" t="s">
        <v>424</v>
      </c>
      <c r="C36" s="26">
        <f>('о расходовании субсидии'!C13+'о расходовании субсидии'!C19)/1000</f>
        <v>0</v>
      </c>
      <c r="D36" s="201">
        <f>SUM(C37:C39)</f>
        <v>0</v>
      </c>
      <c r="E36" s="227" t="str">
        <f>IF(C36=D36,"Верно","Не совпадают, введите правильные значения")</f>
        <v>Верно</v>
      </c>
      <c r="G36" s="226"/>
      <c r="I36" s="201" t="s">
        <v>439</v>
      </c>
    </row>
    <row r="37" spans="1:11" ht="15.75">
      <c r="A37" s="217" t="s">
        <v>435</v>
      </c>
      <c r="B37" s="218" t="s">
        <v>415</v>
      </c>
      <c r="C37" s="19"/>
      <c r="E37" s="219"/>
      <c r="G37" s="226"/>
    </row>
    <row r="38" spans="1:11" ht="15.75">
      <c r="A38" s="217" t="s">
        <v>436</v>
      </c>
      <c r="B38" s="218" t="s">
        <v>416</v>
      </c>
      <c r="C38" s="20"/>
      <c r="E38" s="219"/>
      <c r="G38" s="226"/>
    </row>
    <row r="39" spans="1:11" ht="16.5" thickBot="1">
      <c r="A39" s="220" t="s">
        <v>437</v>
      </c>
      <c r="B39" s="228" t="s">
        <v>425</v>
      </c>
      <c r="C39" s="21"/>
      <c r="E39" s="219"/>
      <c r="G39" s="226"/>
    </row>
    <row r="40" spans="1:11" ht="32.25" thickBot="1">
      <c r="A40" s="229" t="s">
        <v>438</v>
      </c>
      <c r="B40" s="230" t="s">
        <v>440</v>
      </c>
      <c r="C40" s="27">
        <f>(C38/C31)*1000/9</f>
        <v>0</v>
      </c>
      <c r="I40" s="429" t="s">
        <v>443</v>
      </c>
      <c r="J40" s="429"/>
      <c r="K40" s="429"/>
    </row>
    <row r="41" spans="1:11" ht="32.25" thickBot="1">
      <c r="A41" s="229" t="s">
        <v>441</v>
      </c>
      <c r="B41" s="231" t="s">
        <v>442</v>
      </c>
      <c r="C41" s="27">
        <f>(C37/C30)*1000/9</f>
        <v>0</v>
      </c>
      <c r="I41" s="429"/>
      <c r="J41" s="429"/>
      <c r="K41" s="429"/>
    </row>
    <row r="42" spans="1:11" ht="15.75">
      <c r="A42" s="232"/>
      <c r="B42" s="232"/>
      <c r="C42" s="232"/>
    </row>
    <row r="43" spans="1:11" ht="15.75">
      <c r="A43" s="232"/>
      <c r="B43" s="232"/>
      <c r="C43" s="232"/>
    </row>
    <row r="44" spans="1:11" ht="15.75">
      <c r="A44" s="232"/>
      <c r="B44" s="232"/>
      <c r="C44" s="232"/>
    </row>
    <row r="45" spans="1:11" ht="38.25" customHeight="1">
      <c r="A45" s="430" t="s">
        <v>257</v>
      </c>
      <c r="B45" s="430"/>
      <c r="C45" s="430"/>
      <c r="D45" s="233"/>
      <c r="E45" s="233"/>
    </row>
    <row r="46" spans="1:11" ht="15.75">
      <c r="A46" s="232"/>
      <c r="B46" s="232"/>
      <c r="C46" s="232"/>
    </row>
    <row r="47" spans="1:11" ht="15.75">
      <c r="A47" s="232"/>
      <c r="B47" s="232"/>
      <c r="C47" s="232"/>
    </row>
    <row r="48" spans="1:11" ht="15.75">
      <c r="A48" s="234" t="s">
        <v>226</v>
      </c>
      <c r="B48" s="235"/>
      <c r="C48" s="312" t="str">
        <f>'о расходовании субсидии'!D38</f>
        <v>/Габдрахманова Е.Б./</v>
      </c>
    </row>
    <row r="49" spans="1:3" ht="15.75">
      <c r="A49" s="232"/>
      <c r="B49" s="232"/>
      <c r="C49" s="55" t="s">
        <v>22</v>
      </c>
    </row>
    <row r="50" spans="1:3" ht="15.75">
      <c r="A50" s="232"/>
      <c r="B50" s="232"/>
      <c r="C50" s="56"/>
    </row>
    <row r="51" spans="1:3" ht="15.75">
      <c r="A51" s="232" t="s">
        <v>258</v>
      </c>
      <c r="B51" s="236"/>
      <c r="C51" s="313" t="str">
        <f>'о расходовании субсидии'!D41</f>
        <v>/Арсланова О.Ю. /</v>
      </c>
    </row>
    <row r="52" spans="1:3" ht="15.75">
      <c r="A52" s="232"/>
      <c r="B52" s="232"/>
      <c r="C52" s="237" t="s">
        <v>22</v>
      </c>
    </row>
    <row r="53" spans="1:3" ht="15.75">
      <c r="A53" s="232" t="s">
        <v>230</v>
      </c>
      <c r="B53" s="232"/>
      <c r="C53" s="232"/>
    </row>
    <row r="54" spans="1:3" ht="15.75">
      <c r="B54" s="333" t="s">
        <v>795</v>
      </c>
      <c r="C54" s="333" t="s">
        <v>811</v>
      </c>
    </row>
    <row r="55" spans="1:3">
      <c r="B55" s="5" t="s">
        <v>796</v>
      </c>
      <c r="C55" s="5">
        <v>83478445235</v>
      </c>
    </row>
  </sheetData>
  <sheetProtection password="C461" sheet="1" objects="1" scenarios="1" formatCells="0" deleteColumns="0" deleteRows="0" selectLockedCells="1"/>
  <mergeCells count="8">
    <mergeCell ref="I40:K41"/>
    <mergeCell ref="A45:C45"/>
    <mergeCell ref="A1:C1"/>
    <mergeCell ref="A2:C2"/>
    <mergeCell ref="A3:C3"/>
    <mergeCell ref="A5:C5"/>
    <mergeCell ref="A4:C4"/>
    <mergeCell ref="A6:C6"/>
  </mergeCells>
  <phoneticPr fontId="0" type="noConversion"/>
  <dataValidations count="8">
    <dataValidation type="decimal" allowBlank="1" showInputMessage="1" showErrorMessage="1" errorTitle="Ошибка!" error="Вы должны вводить только цифровые значения!" sqref="C10">
      <formula1>0</formula1>
      <formula2>9.99999999999999E+44</formula2>
    </dataValidation>
    <dataValidation type="whole" allowBlank="1" showInputMessage="1" showErrorMessage="1" errorTitle="Ошибка! " error="Вводите только целые числа!" sqref="C11">
      <formula1>0</formula1>
      <formula2>200000000</formula2>
    </dataValidation>
    <dataValidation type="whole" showInputMessage="1" showErrorMessage="1" errorTitle="Ошибка!" error="Вводите только целые числа!" sqref="C12">
      <formula1>0</formula1>
      <formula2>C11</formula2>
    </dataValidation>
    <dataValidation type="whole" showInputMessage="1" showErrorMessage="1" errorTitle="Ошибка!" error="Вводите только целые числа!" sqref="C13">
      <formula1>0</formula1>
      <formula2>10000000</formula2>
    </dataValidation>
    <dataValidation type="whole" showInputMessage="1" showErrorMessage="1" errorTitle="Ошибка!" error="Введите целое число от 0 и больше" sqref="C24">
      <formula1>0</formula1>
      <formula2>9999999999999</formula2>
    </dataValidation>
    <dataValidation type="decimal" showInputMessage="1" showErrorMessage="1" errorTitle="Ошибка!" error="Вводите только числа!" sqref="C30:C32 C26:C28 C37:C39">
      <formula1>0</formula1>
      <formula2>9.99999999999999E+25</formula2>
    </dataValidation>
    <dataValidation type="decimal" allowBlank="1" showInputMessage="1" showErrorMessage="1" errorTitle="Ошибка!" error="Вы можете вводить числа от 0 до 100!" sqref="C33">
      <formula1>0</formula1>
      <formula2>100</formula2>
    </dataValidation>
    <dataValidation type="textLength" showInputMessage="1" showErrorMessage="1" errorTitle="Ошибка!" error="Вы должны разъснить причину неукомплектованности организации персоналом! " sqref="C34">
      <formula1>2</formula1>
      <formula2>4000</formula2>
    </dataValidation>
  </dataValidation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</sheetPr>
  <dimension ref="A1:IB35"/>
  <sheetViews>
    <sheetView topLeftCell="A17" zoomScale="130" zoomScaleNormal="130" workbookViewId="0">
      <selection activeCell="AV34" sqref="AV34:BV34"/>
    </sheetView>
  </sheetViews>
  <sheetFormatPr defaultColWidth="0.85546875" defaultRowHeight="12.75"/>
  <cols>
    <col min="1" max="68" width="0.85546875" style="238"/>
    <col min="69" max="69" width="6.7109375" style="238" bestFit="1" customWidth="1"/>
    <col min="70" max="128" width="0.85546875" style="238"/>
    <col min="129" max="139" width="0.85546875" style="239"/>
    <col min="140" max="140" width="0.28515625" style="239" customWidth="1"/>
    <col min="141" max="144" width="0.85546875" style="239"/>
    <col min="145" max="145" width="3.140625" style="239" customWidth="1"/>
    <col min="146" max="164" width="0.85546875" style="239"/>
    <col min="165" max="16384" width="0.85546875" style="238"/>
  </cols>
  <sheetData>
    <row r="1" spans="1:236">
      <c r="GY1" s="238" t="s">
        <v>448</v>
      </c>
    </row>
    <row r="2" spans="1:236" ht="11.25" customHeight="1">
      <c r="GY2" s="238" t="s">
        <v>449</v>
      </c>
    </row>
    <row r="3" spans="1:236" ht="11.25" customHeight="1">
      <c r="GY3" s="238" t="s">
        <v>450</v>
      </c>
    </row>
    <row r="4" spans="1:236" ht="11.25" customHeight="1">
      <c r="GY4" s="238" t="s">
        <v>451</v>
      </c>
    </row>
    <row r="5" spans="1:236" ht="11.25" customHeight="1">
      <c r="GY5" s="238" t="s">
        <v>452</v>
      </c>
    </row>
    <row r="6" spans="1:236" s="240" customFormat="1" ht="4.5" customHeight="1"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</row>
    <row r="7" spans="1:236" s="242" customFormat="1" ht="11.25" customHeight="1"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GP7" s="243"/>
      <c r="GQ7" s="243"/>
      <c r="GR7" s="243"/>
      <c r="GY7" s="243" t="s">
        <v>453</v>
      </c>
      <c r="GZ7" s="243"/>
      <c r="HA7" s="243"/>
      <c r="HB7" s="243"/>
      <c r="HC7" s="243"/>
      <c r="HD7" s="243"/>
    </row>
    <row r="8" spans="1:236" s="242" customFormat="1" ht="11.25" customHeight="1"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GP8" s="244"/>
      <c r="GQ8" s="244"/>
      <c r="GR8" s="244"/>
      <c r="GY8" s="243" t="s">
        <v>454</v>
      </c>
      <c r="GZ8" s="244"/>
      <c r="HA8" s="244"/>
      <c r="HB8" s="244"/>
      <c r="HC8" s="244"/>
      <c r="HD8" s="244"/>
    </row>
    <row r="9" spans="1:236" s="240" customFormat="1" ht="9" customHeight="1"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5"/>
    </row>
    <row r="10" spans="1:236" s="246" customFormat="1" ht="11.25"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IB10" s="248" t="s">
        <v>455</v>
      </c>
    </row>
    <row r="11" spans="1:236" s="242" customFormat="1" ht="12.75" customHeight="1"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458" t="s">
        <v>456</v>
      </c>
      <c r="CG11" s="458"/>
      <c r="CH11" s="458"/>
      <c r="CI11" s="458"/>
      <c r="CJ11" s="458"/>
      <c r="CK11" s="458"/>
      <c r="CL11" s="458"/>
      <c r="CM11" s="458"/>
      <c r="CN11" s="458"/>
      <c r="CO11" s="458"/>
      <c r="CP11" s="458"/>
      <c r="CQ11" s="458"/>
      <c r="CR11" s="458"/>
      <c r="CS11" s="458"/>
      <c r="CT11" s="458"/>
      <c r="CU11" s="458"/>
      <c r="CV11" s="458"/>
      <c r="CW11" s="458"/>
      <c r="CX11" s="458"/>
      <c r="CY11" s="458"/>
      <c r="CZ11" s="458"/>
      <c r="DA11" s="458"/>
      <c r="DB11" s="458"/>
      <c r="DC11" s="458"/>
      <c r="DD11" s="458"/>
      <c r="DE11" s="458"/>
      <c r="DF11" s="458"/>
      <c r="DG11" s="458"/>
      <c r="DH11" s="458"/>
      <c r="DI11" s="458"/>
      <c r="DJ11" s="458"/>
      <c r="DK11" s="458"/>
      <c r="DL11" s="458"/>
      <c r="DM11" s="458"/>
      <c r="DN11" s="458"/>
      <c r="DO11" s="458"/>
      <c r="DP11" s="458"/>
      <c r="DQ11" s="458"/>
      <c r="DR11" s="458"/>
      <c r="DS11" s="458"/>
      <c r="DT11" s="458"/>
      <c r="DU11" s="458"/>
      <c r="DV11" s="458"/>
      <c r="DW11" s="458"/>
      <c r="DX11" s="459" t="s">
        <v>431</v>
      </c>
      <c r="DY11" s="459"/>
      <c r="DZ11" s="459"/>
      <c r="EA11" s="460" t="s">
        <v>797</v>
      </c>
      <c r="EB11" s="460"/>
      <c r="EC11" s="460"/>
      <c r="ED11" s="460"/>
      <c r="EE11" s="460"/>
      <c r="EF11" s="460"/>
      <c r="EG11" s="460"/>
      <c r="EH11" s="460"/>
      <c r="EI11" s="460"/>
      <c r="EJ11" s="460"/>
      <c r="EK11" s="460"/>
      <c r="EL11" s="460"/>
      <c r="EM11" s="461" t="s">
        <v>788</v>
      </c>
      <c r="EN11" s="461"/>
      <c r="EO11" s="461"/>
      <c r="EP11" s="462" t="s">
        <v>28</v>
      </c>
      <c r="EQ11" s="462"/>
      <c r="ER11" s="462"/>
      <c r="ES11" s="462"/>
      <c r="ET11" s="462"/>
      <c r="EU11" s="462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</row>
    <row r="12" spans="1:236" s="242" customFormat="1" ht="12.75" customHeight="1">
      <c r="BQ12" s="463" t="str">
        <f>'о расходовании субсидии'!A2</f>
        <v xml:space="preserve">АНО ЦСОН «Доброе дело» </v>
      </c>
      <c r="BR12" s="463"/>
      <c r="BS12" s="463"/>
      <c r="BT12" s="463"/>
      <c r="BU12" s="463"/>
      <c r="BV12" s="463"/>
      <c r="BW12" s="463"/>
      <c r="BX12" s="463"/>
      <c r="BY12" s="463"/>
      <c r="BZ12" s="463"/>
      <c r="CA12" s="463"/>
      <c r="CB12" s="463"/>
      <c r="CC12" s="463"/>
      <c r="CD12" s="463"/>
      <c r="CE12" s="463"/>
      <c r="CF12" s="463"/>
      <c r="CG12" s="463"/>
      <c r="CH12" s="463"/>
      <c r="CI12" s="463"/>
      <c r="CJ12" s="463"/>
      <c r="CK12" s="463"/>
      <c r="CL12" s="463"/>
      <c r="CM12" s="463"/>
      <c r="CN12" s="463"/>
      <c r="CO12" s="463"/>
      <c r="CP12" s="463"/>
      <c r="CQ12" s="463"/>
      <c r="CR12" s="463"/>
      <c r="CS12" s="463"/>
      <c r="CT12" s="463"/>
      <c r="CU12" s="463"/>
      <c r="CV12" s="463"/>
      <c r="CW12" s="463"/>
      <c r="CX12" s="463"/>
      <c r="CY12" s="463"/>
      <c r="CZ12" s="463"/>
      <c r="DA12" s="463"/>
      <c r="DB12" s="463"/>
      <c r="DC12" s="463"/>
      <c r="DD12" s="463"/>
      <c r="DE12" s="463"/>
      <c r="DF12" s="463"/>
      <c r="DG12" s="463"/>
      <c r="DH12" s="463"/>
      <c r="DI12" s="463"/>
      <c r="DJ12" s="463"/>
      <c r="DK12" s="463"/>
      <c r="DL12" s="463"/>
      <c r="DM12" s="463"/>
      <c r="DN12" s="463"/>
      <c r="DO12" s="463"/>
      <c r="DP12" s="463"/>
      <c r="DQ12" s="463"/>
      <c r="DR12" s="463"/>
      <c r="DS12" s="463"/>
      <c r="DT12" s="463"/>
      <c r="DU12" s="463"/>
      <c r="DV12" s="463"/>
      <c r="DW12" s="463"/>
      <c r="DX12" s="463"/>
      <c r="DY12" s="463"/>
      <c r="DZ12" s="463"/>
      <c r="EA12" s="463"/>
      <c r="EB12" s="463"/>
      <c r="EC12" s="463"/>
      <c r="ED12" s="463"/>
      <c r="EE12" s="463"/>
      <c r="EF12" s="463"/>
      <c r="EG12" s="463"/>
      <c r="EH12" s="463"/>
      <c r="EI12" s="463"/>
      <c r="EJ12" s="463"/>
      <c r="EK12" s="463"/>
      <c r="EL12" s="463"/>
      <c r="EM12" s="463"/>
      <c r="EN12" s="463"/>
      <c r="EO12" s="463"/>
      <c r="EP12" s="463"/>
      <c r="EQ12" s="463"/>
      <c r="ER12" s="463"/>
      <c r="ES12" s="463"/>
      <c r="ET12" s="463"/>
      <c r="EU12" s="463"/>
      <c r="EV12" s="463"/>
      <c r="EW12" s="463"/>
      <c r="EX12" s="463"/>
      <c r="EY12" s="463"/>
      <c r="EZ12" s="463"/>
      <c r="FA12" s="463"/>
      <c r="FB12" s="463"/>
      <c r="FC12" s="463"/>
      <c r="FD12" s="463"/>
      <c r="FE12" s="463"/>
      <c r="FF12" s="463"/>
      <c r="FG12" s="463"/>
      <c r="FH12" s="463"/>
      <c r="FI12" s="463"/>
      <c r="FJ12" s="463"/>
      <c r="FK12" s="463"/>
      <c r="FL12" s="463"/>
    </row>
    <row r="13" spans="1:236" s="250" customFormat="1" ht="12" customHeight="1">
      <c r="BQ13" s="467" t="s">
        <v>29</v>
      </c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  <c r="EI13" s="467"/>
      <c r="EJ13" s="467"/>
      <c r="EK13" s="467"/>
      <c r="EL13" s="467"/>
      <c r="EM13" s="467"/>
      <c r="EN13" s="467"/>
      <c r="EO13" s="467"/>
      <c r="EP13" s="467"/>
      <c r="EQ13" s="467"/>
      <c r="ER13" s="467"/>
      <c r="ES13" s="467"/>
      <c r="ET13" s="467"/>
      <c r="EU13" s="467"/>
      <c r="EV13" s="467"/>
      <c r="EW13" s="467"/>
      <c r="EX13" s="467"/>
      <c r="EY13" s="467"/>
      <c r="EZ13" s="467"/>
      <c r="FA13" s="467"/>
      <c r="FB13" s="467"/>
      <c r="FC13" s="467"/>
      <c r="FD13" s="467"/>
      <c r="FE13" s="467"/>
      <c r="FF13" s="467"/>
      <c r="FG13" s="467"/>
      <c r="FH13" s="467"/>
      <c r="FI13" s="467"/>
      <c r="FJ13" s="467"/>
      <c r="FK13" s="467"/>
      <c r="FL13" s="467"/>
    </row>
    <row r="14" spans="1:236" s="246" customFormat="1" ht="11.25"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</row>
    <row r="15" spans="1:236" s="252" customFormat="1" ht="12" hidden="1" customHeight="1">
      <c r="A15" s="251" t="s">
        <v>457</v>
      </c>
      <c r="DY15" s="253"/>
      <c r="DZ15" s="253"/>
      <c r="EA15" s="253"/>
      <c r="EB15" s="253"/>
      <c r="EC15" s="253"/>
      <c r="ED15" s="253"/>
      <c r="EE15" s="253"/>
      <c r="EF15" s="253"/>
      <c r="EG15" s="253"/>
      <c r="EH15" s="253"/>
      <c r="EI15" s="253"/>
      <c r="EJ15" s="253"/>
      <c r="EK15" s="253"/>
      <c r="EL15" s="253"/>
      <c r="EM15" s="253"/>
      <c r="EN15" s="253"/>
      <c r="EO15" s="253"/>
      <c r="EP15" s="253"/>
      <c r="EQ15" s="253"/>
      <c r="ER15" s="253"/>
      <c r="ES15" s="253"/>
      <c r="ET15" s="253"/>
      <c r="EU15" s="253"/>
      <c r="EV15" s="253"/>
      <c r="EW15" s="253"/>
      <c r="EX15" s="253"/>
      <c r="EY15" s="253"/>
      <c r="EZ15" s="253"/>
      <c r="FA15" s="253"/>
      <c r="FB15" s="253"/>
      <c r="FC15" s="253"/>
      <c r="FD15" s="253"/>
      <c r="FE15" s="253"/>
      <c r="FF15" s="253"/>
      <c r="FG15" s="253"/>
      <c r="FH15" s="253"/>
    </row>
    <row r="16" spans="1:236" s="250" customFormat="1" ht="27" customHeight="1">
      <c r="A16" s="483" t="s">
        <v>31</v>
      </c>
      <c r="B16" s="484"/>
      <c r="C16" s="484"/>
      <c r="D16" s="485"/>
      <c r="E16" s="483" t="s">
        <v>32</v>
      </c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5"/>
      <c r="U16" s="492" t="s">
        <v>458</v>
      </c>
      <c r="V16" s="493"/>
      <c r="W16" s="493"/>
      <c r="X16" s="493"/>
      <c r="Y16" s="493"/>
      <c r="Z16" s="493"/>
      <c r="AA16" s="493"/>
      <c r="AB16" s="493"/>
      <c r="AC16" s="494"/>
      <c r="AD16" s="492" t="s">
        <v>459</v>
      </c>
      <c r="AE16" s="493"/>
      <c r="AF16" s="493"/>
      <c r="AG16" s="493"/>
      <c r="AH16" s="493"/>
      <c r="AI16" s="493"/>
      <c r="AJ16" s="493"/>
      <c r="AK16" s="493"/>
      <c r="AL16" s="494"/>
      <c r="AM16" s="492" t="s">
        <v>460</v>
      </c>
      <c r="AN16" s="493"/>
      <c r="AO16" s="493"/>
      <c r="AP16" s="493"/>
      <c r="AQ16" s="493"/>
      <c r="AR16" s="493"/>
      <c r="AS16" s="493"/>
      <c r="AT16" s="493"/>
      <c r="AU16" s="494"/>
      <c r="AV16" s="492" t="s">
        <v>461</v>
      </c>
      <c r="AW16" s="493"/>
      <c r="AX16" s="493"/>
      <c r="AY16" s="493"/>
      <c r="AZ16" s="493"/>
      <c r="BA16" s="493"/>
      <c r="BB16" s="493"/>
      <c r="BC16" s="493"/>
      <c r="BD16" s="494"/>
      <c r="BE16" s="468" t="s">
        <v>462</v>
      </c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69"/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  <c r="FL16" s="469"/>
      <c r="FM16" s="469"/>
      <c r="FN16" s="469"/>
      <c r="FO16" s="469"/>
      <c r="FP16" s="469"/>
      <c r="FQ16" s="469"/>
      <c r="FR16" s="469"/>
      <c r="FS16" s="469"/>
      <c r="FT16" s="469"/>
      <c r="FU16" s="469"/>
      <c r="FV16" s="469"/>
      <c r="FW16" s="469"/>
      <c r="FX16" s="469"/>
      <c r="FY16" s="469"/>
      <c r="FZ16" s="469"/>
      <c r="GA16" s="469"/>
      <c r="GB16" s="469"/>
      <c r="GC16" s="469"/>
      <c r="GD16" s="469"/>
      <c r="GE16" s="469"/>
      <c r="GF16" s="469"/>
      <c r="GG16" s="469"/>
      <c r="GH16" s="469"/>
      <c r="GI16" s="469"/>
      <c r="GJ16" s="469"/>
      <c r="GK16" s="469"/>
      <c r="GL16" s="469"/>
      <c r="GM16" s="469"/>
      <c r="GN16" s="469"/>
      <c r="GO16" s="469"/>
      <c r="GP16" s="469"/>
      <c r="GQ16" s="469"/>
      <c r="GR16" s="469"/>
      <c r="GS16" s="469"/>
      <c r="GT16" s="469"/>
      <c r="GU16" s="469"/>
      <c r="GV16" s="469"/>
      <c r="GW16" s="469"/>
      <c r="GX16" s="469"/>
      <c r="GY16" s="469"/>
      <c r="GZ16" s="469"/>
      <c r="HA16" s="469"/>
      <c r="HB16" s="469"/>
      <c r="HC16" s="469"/>
      <c r="HD16" s="469"/>
      <c r="HE16" s="469"/>
      <c r="HF16" s="469"/>
      <c r="HG16" s="469"/>
      <c r="HH16" s="469"/>
      <c r="HI16" s="469"/>
      <c r="HJ16" s="469"/>
      <c r="HK16" s="469"/>
      <c r="HL16" s="469"/>
      <c r="HM16" s="469"/>
      <c r="HN16" s="469"/>
      <c r="HO16" s="469"/>
      <c r="HP16" s="469"/>
      <c r="HQ16" s="469"/>
      <c r="HR16" s="469"/>
      <c r="HS16" s="469"/>
      <c r="HT16" s="469"/>
      <c r="HU16" s="469"/>
      <c r="HV16" s="469"/>
      <c r="HW16" s="469"/>
      <c r="HX16" s="469"/>
      <c r="HY16" s="469"/>
      <c r="HZ16" s="469"/>
      <c r="IA16" s="469"/>
      <c r="IB16" s="470"/>
    </row>
    <row r="17" spans="1:236" s="250" customFormat="1" ht="33" customHeight="1">
      <c r="A17" s="486"/>
      <c r="B17" s="487"/>
      <c r="C17" s="487"/>
      <c r="D17" s="488"/>
      <c r="E17" s="486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8"/>
      <c r="U17" s="495"/>
      <c r="V17" s="496"/>
      <c r="W17" s="496"/>
      <c r="X17" s="496"/>
      <c r="Y17" s="496"/>
      <c r="Z17" s="496"/>
      <c r="AA17" s="496"/>
      <c r="AB17" s="496"/>
      <c r="AC17" s="497"/>
      <c r="AD17" s="495"/>
      <c r="AE17" s="496"/>
      <c r="AF17" s="496"/>
      <c r="AG17" s="496"/>
      <c r="AH17" s="496"/>
      <c r="AI17" s="496"/>
      <c r="AJ17" s="496"/>
      <c r="AK17" s="496"/>
      <c r="AL17" s="497"/>
      <c r="AM17" s="495"/>
      <c r="AN17" s="496"/>
      <c r="AO17" s="496"/>
      <c r="AP17" s="496"/>
      <c r="AQ17" s="496"/>
      <c r="AR17" s="496"/>
      <c r="AS17" s="496"/>
      <c r="AT17" s="496"/>
      <c r="AU17" s="497"/>
      <c r="AV17" s="495"/>
      <c r="AW17" s="496"/>
      <c r="AX17" s="496"/>
      <c r="AY17" s="496"/>
      <c r="AZ17" s="496"/>
      <c r="BA17" s="496"/>
      <c r="BB17" s="496"/>
      <c r="BC17" s="496"/>
      <c r="BD17" s="497"/>
      <c r="BE17" s="468" t="s">
        <v>463</v>
      </c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70"/>
      <c r="CO17" s="468" t="s">
        <v>33</v>
      </c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70"/>
      <c r="DY17" s="471" t="s">
        <v>464</v>
      </c>
      <c r="DZ17" s="472"/>
      <c r="EA17" s="472"/>
      <c r="EB17" s="472"/>
      <c r="EC17" s="472"/>
      <c r="ED17" s="472"/>
      <c r="EE17" s="472"/>
      <c r="EF17" s="472"/>
      <c r="EG17" s="472"/>
      <c r="EH17" s="472"/>
      <c r="EI17" s="472"/>
      <c r="EJ17" s="472"/>
      <c r="EK17" s="472"/>
      <c r="EL17" s="472"/>
      <c r="EM17" s="472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2"/>
      <c r="EY17" s="472"/>
      <c r="EZ17" s="472"/>
      <c r="FA17" s="472"/>
      <c r="FB17" s="472"/>
      <c r="FC17" s="472"/>
      <c r="FD17" s="472"/>
      <c r="FE17" s="472"/>
      <c r="FF17" s="472"/>
      <c r="FG17" s="472"/>
      <c r="FH17" s="473"/>
      <c r="FI17" s="468" t="s">
        <v>465</v>
      </c>
      <c r="FJ17" s="469"/>
      <c r="FK17" s="469"/>
      <c r="FL17" s="469"/>
      <c r="FM17" s="469"/>
      <c r="FN17" s="469"/>
      <c r="FO17" s="469"/>
      <c r="FP17" s="469"/>
      <c r="FQ17" s="469"/>
      <c r="FR17" s="469"/>
      <c r="FS17" s="469"/>
      <c r="FT17" s="469"/>
      <c r="FU17" s="469"/>
      <c r="FV17" s="469"/>
      <c r="FW17" s="469"/>
      <c r="FX17" s="469"/>
      <c r="FY17" s="469"/>
      <c r="FZ17" s="469"/>
      <c r="GA17" s="469"/>
      <c r="GB17" s="469"/>
      <c r="GC17" s="469"/>
      <c r="GD17" s="469"/>
      <c r="GE17" s="469"/>
      <c r="GF17" s="469"/>
      <c r="GG17" s="469"/>
      <c r="GH17" s="469"/>
      <c r="GI17" s="469"/>
      <c r="GJ17" s="469"/>
      <c r="GK17" s="469"/>
      <c r="GL17" s="469"/>
      <c r="GM17" s="469"/>
      <c r="GN17" s="469"/>
      <c r="GO17" s="469"/>
      <c r="GP17" s="469"/>
      <c r="GQ17" s="469"/>
      <c r="GR17" s="470"/>
      <c r="GS17" s="468" t="s">
        <v>466</v>
      </c>
      <c r="GT17" s="469"/>
      <c r="GU17" s="469"/>
      <c r="GV17" s="469"/>
      <c r="GW17" s="469"/>
      <c r="GX17" s="469"/>
      <c r="GY17" s="469"/>
      <c r="GZ17" s="469"/>
      <c r="HA17" s="469"/>
      <c r="HB17" s="469"/>
      <c r="HC17" s="469"/>
      <c r="HD17" s="469"/>
      <c r="HE17" s="469"/>
      <c r="HF17" s="469"/>
      <c r="HG17" s="469"/>
      <c r="HH17" s="469"/>
      <c r="HI17" s="469"/>
      <c r="HJ17" s="469"/>
      <c r="HK17" s="469"/>
      <c r="HL17" s="469"/>
      <c r="HM17" s="469"/>
      <c r="HN17" s="469"/>
      <c r="HO17" s="469"/>
      <c r="HP17" s="469"/>
      <c r="HQ17" s="469"/>
      <c r="HR17" s="469"/>
      <c r="HS17" s="469"/>
      <c r="HT17" s="469"/>
      <c r="HU17" s="469"/>
      <c r="HV17" s="469"/>
      <c r="HW17" s="469"/>
      <c r="HX17" s="469"/>
      <c r="HY17" s="469"/>
      <c r="HZ17" s="469"/>
      <c r="IA17" s="469"/>
      <c r="IB17" s="470"/>
    </row>
    <row r="18" spans="1:236" s="250" customFormat="1" ht="69.75" customHeight="1">
      <c r="A18" s="486"/>
      <c r="B18" s="487"/>
      <c r="C18" s="487"/>
      <c r="D18" s="488"/>
      <c r="E18" s="486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8"/>
      <c r="U18" s="495"/>
      <c r="V18" s="496"/>
      <c r="W18" s="496"/>
      <c r="X18" s="496"/>
      <c r="Y18" s="496"/>
      <c r="Z18" s="496"/>
      <c r="AA18" s="496"/>
      <c r="AB18" s="496"/>
      <c r="AC18" s="497"/>
      <c r="AD18" s="495"/>
      <c r="AE18" s="496"/>
      <c r="AF18" s="496"/>
      <c r="AG18" s="496"/>
      <c r="AH18" s="496"/>
      <c r="AI18" s="496"/>
      <c r="AJ18" s="496"/>
      <c r="AK18" s="496"/>
      <c r="AL18" s="497"/>
      <c r="AM18" s="495"/>
      <c r="AN18" s="496"/>
      <c r="AO18" s="496"/>
      <c r="AP18" s="496"/>
      <c r="AQ18" s="496"/>
      <c r="AR18" s="496"/>
      <c r="AS18" s="496"/>
      <c r="AT18" s="496"/>
      <c r="AU18" s="497"/>
      <c r="AV18" s="495"/>
      <c r="AW18" s="496"/>
      <c r="AX18" s="496"/>
      <c r="AY18" s="496"/>
      <c r="AZ18" s="496"/>
      <c r="BA18" s="496"/>
      <c r="BB18" s="496"/>
      <c r="BC18" s="496"/>
      <c r="BD18" s="497"/>
      <c r="BE18" s="468" t="s">
        <v>467</v>
      </c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70"/>
      <c r="BW18" s="468" t="s">
        <v>468</v>
      </c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70"/>
      <c r="CO18" s="468" t="s">
        <v>467</v>
      </c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70"/>
      <c r="DG18" s="468" t="s">
        <v>468</v>
      </c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70"/>
      <c r="DY18" s="471" t="s">
        <v>467</v>
      </c>
      <c r="DZ18" s="472"/>
      <c r="EA18" s="472"/>
      <c r="EB18" s="472"/>
      <c r="EC18" s="472"/>
      <c r="ED18" s="472"/>
      <c r="EE18" s="472"/>
      <c r="EF18" s="472"/>
      <c r="EG18" s="472"/>
      <c r="EH18" s="472"/>
      <c r="EI18" s="472"/>
      <c r="EJ18" s="472"/>
      <c r="EK18" s="472"/>
      <c r="EL18" s="472"/>
      <c r="EM18" s="472"/>
      <c r="EN18" s="472"/>
      <c r="EO18" s="472"/>
      <c r="EP18" s="473"/>
      <c r="EQ18" s="471" t="s">
        <v>469</v>
      </c>
      <c r="ER18" s="472"/>
      <c r="ES18" s="472"/>
      <c r="ET18" s="472"/>
      <c r="EU18" s="472"/>
      <c r="EV18" s="472"/>
      <c r="EW18" s="472"/>
      <c r="EX18" s="472"/>
      <c r="EY18" s="472"/>
      <c r="EZ18" s="472"/>
      <c r="FA18" s="472"/>
      <c r="FB18" s="472"/>
      <c r="FC18" s="472"/>
      <c r="FD18" s="472"/>
      <c r="FE18" s="472"/>
      <c r="FF18" s="472"/>
      <c r="FG18" s="472"/>
      <c r="FH18" s="473"/>
      <c r="FI18" s="474" t="s">
        <v>467</v>
      </c>
      <c r="FJ18" s="475"/>
      <c r="FK18" s="475"/>
      <c r="FL18" s="475"/>
      <c r="FM18" s="475"/>
      <c r="FN18" s="475"/>
      <c r="FO18" s="475"/>
      <c r="FP18" s="475"/>
      <c r="FQ18" s="475"/>
      <c r="FR18" s="475"/>
      <c r="FS18" s="475"/>
      <c r="FT18" s="475"/>
      <c r="FU18" s="475"/>
      <c r="FV18" s="475"/>
      <c r="FW18" s="475"/>
      <c r="FX18" s="475"/>
      <c r="FY18" s="475"/>
      <c r="FZ18" s="476"/>
      <c r="GA18" s="468" t="s">
        <v>468</v>
      </c>
      <c r="GB18" s="469"/>
      <c r="GC18" s="469"/>
      <c r="GD18" s="469"/>
      <c r="GE18" s="469"/>
      <c r="GF18" s="469"/>
      <c r="GG18" s="469"/>
      <c r="GH18" s="469"/>
      <c r="GI18" s="469"/>
      <c r="GJ18" s="469"/>
      <c r="GK18" s="469"/>
      <c r="GL18" s="469"/>
      <c r="GM18" s="469"/>
      <c r="GN18" s="469"/>
      <c r="GO18" s="469"/>
      <c r="GP18" s="469"/>
      <c r="GQ18" s="469"/>
      <c r="GR18" s="470"/>
      <c r="GS18" s="474" t="s">
        <v>467</v>
      </c>
      <c r="GT18" s="475"/>
      <c r="GU18" s="475"/>
      <c r="GV18" s="475"/>
      <c r="GW18" s="475"/>
      <c r="GX18" s="475"/>
      <c r="GY18" s="475"/>
      <c r="GZ18" s="475"/>
      <c r="HA18" s="475"/>
      <c r="HB18" s="475"/>
      <c r="HC18" s="475"/>
      <c r="HD18" s="475"/>
      <c r="HE18" s="475"/>
      <c r="HF18" s="475"/>
      <c r="HG18" s="475"/>
      <c r="HH18" s="475"/>
      <c r="HI18" s="475"/>
      <c r="HJ18" s="476"/>
      <c r="HK18" s="468" t="s">
        <v>468</v>
      </c>
      <c r="HL18" s="469"/>
      <c r="HM18" s="469"/>
      <c r="HN18" s="469"/>
      <c r="HO18" s="469"/>
      <c r="HP18" s="469"/>
      <c r="HQ18" s="469"/>
      <c r="HR18" s="469"/>
      <c r="HS18" s="469"/>
      <c r="HT18" s="469"/>
      <c r="HU18" s="469"/>
      <c r="HV18" s="469"/>
      <c r="HW18" s="469"/>
      <c r="HX18" s="469"/>
      <c r="HY18" s="469"/>
      <c r="HZ18" s="469"/>
      <c r="IA18" s="469"/>
      <c r="IB18" s="470"/>
    </row>
    <row r="19" spans="1:236" s="250" customFormat="1" ht="55.5" customHeight="1">
      <c r="A19" s="489"/>
      <c r="B19" s="490"/>
      <c r="C19" s="490"/>
      <c r="D19" s="491"/>
      <c r="E19" s="489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1"/>
      <c r="U19" s="498"/>
      <c r="V19" s="499"/>
      <c r="W19" s="499"/>
      <c r="X19" s="499"/>
      <c r="Y19" s="499"/>
      <c r="Z19" s="499"/>
      <c r="AA19" s="499"/>
      <c r="AB19" s="499"/>
      <c r="AC19" s="500"/>
      <c r="AD19" s="498"/>
      <c r="AE19" s="499"/>
      <c r="AF19" s="499"/>
      <c r="AG19" s="499"/>
      <c r="AH19" s="499"/>
      <c r="AI19" s="499"/>
      <c r="AJ19" s="499"/>
      <c r="AK19" s="499"/>
      <c r="AL19" s="500"/>
      <c r="AM19" s="498"/>
      <c r="AN19" s="499"/>
      <c r="AO19" s="499"/>
      <c r="AP19" s="499"/>
      <c r="AQ19" s="499"/>
      <c r="AR19" s="499"/>
      <c r="AS19" s="499"/>
      <c r="AT19" s="499"/>
      <c r="AU19" s="500"/>
      <c r="AV19" s="498"/>
      <c r="AW19" s="499"/>
      <c r="AX19" s="499"/>
      <c r="AY19" s="499"/>
      <c r="AZ19" s="499"/>
      <c r="BA19" s="499"/>
      <c r="BB19" s="499"/>
      <c r="BC19" s="499"/>
      <c r="BD19" s="500"/>
      <c r="BE19" s="464" t="s">
        <v>470</v>
      </c>
      <c r="BF19" s="465"/>
      <c r="BG19" s="465"/>
      <c r="BH19" s="465"/>
      <c r="BI19" s="465"/>
      <c r="BJ19" s="465"/>
      <c r="BK19" s="465"/>
      <c r="BL19" s="465"/>
      <c r="BM19" s="466"/>
      <c r="BN19" s="464" t="s">
        <v>471</v>
      </c>
      <c r="BO19" s="465"/>
      <c r="BP19" s="465"/>
      <c r="BQ19" s="465"/>
      <c r="BR19" s="465"/>
      <c r="BS19" s="465"/>
      <c r="BT19" s="465"/>
      <c r="BU19" s="465"/>
      <c r="BV19" s="466"/>
      <c r="BW19" s="464" t="s">
        <v>470</v>
      </c>
      <c r="BX19" s="465"/>
      <c r="BY19" s="465"/>
      <c r="BZ19" s="465"/>
      <c r="CA19" s="465"/>
      <c r="CB19" s="465"/>
      <c r="CC19" s="465"/>
      <c r="CD19" s="465"/>
      <c r="CE19" s="466"/>
      <c r="CF19" s="464" t="s">
        <v>471</v>
      </c>
      <c r="CG19" s="465"/>
      <c r="CH19" s="465"/>
      <c r="CI19" s="465"/>
      <c r="CJ19" s="465"/>
      <c r="CK19" s="465"/>
      <c r="CL19" s="465"/>
      <c r="CM19" s="465"/>
      <c r="CN19" s="466"/>
      <c r="CO19" s="464" t="s">
        <v>470</v>
      </c>
      <c r="CP19" s="465"/>
      <c r="CQ19" s="465"/>
      <c r="CR19" s="465"/>
      <c r="CS19" s="465"/>
      <c r="CT19" s="465"/>
      <c r="CU19" s="465"/>
      <c r="CV19" s="465"/>
      <c r="CW19" s="466"/>
      <c r="CX19" s="464" t="s">
        <v>471</v>
      </c>
      <c r="CY19" s="465"/>
      <c r="CZ19" s="465"/>
      <c r="DA19" s="465"/>
      <c r="DB19" s="465"/>
      <c r="DC19" s="465"/>
      <c r="DD19" s="465"/>
      <c r="DE19" s="465"/>
      <c r="DF19" s="466"/>
      <c r="DG19" s="464" t="s">
        <v>470</v>
      </c>
      <c r="DH19" s="465"/>
      <c r="DI19" s="465"/>
      <c r="DJ19" s="465"/>
      <c r="DK19" s="465"/>
      <c r="DL19" s="465"/>
      <c r="DM19" s="465"/>
      <c r="DN19" s="465"/>
      <c r="DO19" s="466"/>
      <c r="DP19" s="464" t="s">
        <v>471</v>
      </c>
      <c r="DQ19" s="465"/>
      <c r="DR19" s="465"/>
      <c r="DS19" s="465"/>
      <c r="DT19" s="465"/>
      <c r="DU19" s="465"/>
      <c r="DV19" s="465"/>
      <c r="DW19" s="465"/>
      <c r="DX19" s="466"/>
      <c r="DY19" s="477" t="s">
        <v>470</v>
      </c>
      <c r="DZ19" s="478"/>
      <c r="EA19" s="478"/>
      <c r="EB19" s="478"/>
      <c r="EC19" s="478"/>
      <c r="ED19" s="478"/>
      <c r="EE19" s="478"/>
      <c r="EF19" s="478"/>
      <c r="EG19" s="479"/>
      <c r="EH19" s="477" t="s">
        <v>471</v>
      </c>
      <c r="EI19" s="478"/>
      <c r="EJ19" s="478"/>
      <c r="EK19" s="478"/>
      <c r="EL19" s="478"/>
      <c r="EM19" s="478"/>
      <c r="EN19" s="478"/>
      <c r="EO19" s="478"/>
      <c r="EP19" s="479"/>
      <c r="EQ19" s="477" t="s">
        <v>470</v>
      </c>
      <c r="ER19" s="478"/>
      <c r="ES19" s="478"/>
      <c r="ET19" s="478"/>
      <c r="EU19" s="478"/>
      <c r="EV19" s="478"/>
      <c r="EW19" s="478"/>
      <c r="EX19" s="478"/>
      <c r="EY19" s="479"/>
      <c r="EZ19" s="477" t="s">
        <v>471</v>
      </c>
      <c r="FA19" s="478"/>
      <c r="FB19" s="478"/>
      <c r="FC19" s="478"/>
      <c r="FD19" s="478"/>
      <c r="FE19" s="478"/>
      <c r="FF19" s="478"/>
      <c r="FG19" s="478"/>
      <c r="FH19" s="479"/>
      <c r="FI19" s="464" t="s">
        <v>470</v>
      </c>
      <c r="FJ19" s="465"/>
      <c r="FK19" s="465"/>
      <c r="FL19" s="465"/>
      <c r="FM19" s="465"/>
      <c r="FN19" s="465"/>
      <c r="FO19" s="465"/>
      <c r="FP19" s="465"/>
      <c r="FQ19" s="466"/>
      <c r="FR19" s="464" t="s">
        <v>471</v>
      </c>
      <c r="FS19" s="465"/>
      <c r="FT19" s="465"/>
      <c r="FU19" s="465"/>
      <c r="FV19" s="465"/>
      <c r="FW19" s="465"/>
      <c r="FX19" s="465"/>
      <c r="FY19" s="465"/>
      <c r="FZ19" s="466"/>
      <c r="GA19" s="464" t="s">
        <v>470</v>
      </c>
      <c r="GB19" s="465"/>
      <c r="GC19" s="465"/>
      <c r="GD19" s="465"/>
      <c r="GE19" s="465"/>
      <c r="GF19" s="465"/>
      <c r="GG19" s="465"/>
      <c r="GH19" s="465"/>
      <c r="GI19" s="466"/>
      <c r="GJ19" s="464" t="s">
        <v>471</v>
      </c>
      <c r="GK19" s="465"/>
      <c r="GL19" s="465"/>
      <c r="GM19" s="465"/>
      <c r="GN19" s="465"/>
      <c r="GO19" s="465"/>
      <c r="GP19" s="465"/>
      <c r="GQ19" s="465"/>
      <c r="GR19" s="466"/>
      <c r="GS19" s="464" t="s">
        <v>470</v>
      </c>
      <c r="GT19" s="465"/>
      <c r="GU19" s="465"/>
      <c r="GV19" s="465"/>
      <c r="GW19" s="465"/>
      <c r="GX19" s="465"/>
      <c r="GY19" s="465"/>
      <c r="GZ19" s="465"/>
      <c r="HA19" s="466"/>
      <c r="HB19" s="464" t="s">
        <v>471</v>
      </c>
      <c r="HC19" s="465"/>
      <c r="HD19" s="465"/>
      <c r="HE19" s="465"/>
      <c r="HF19" s="465"/>
      <c r="HG19" s="465"/>
      <c r="HH19" s="465"/>
      <c r="HI19" s="465"/>
      <c r="HJ19" s="466"/>
      <c r="HK19" s="464" t="s">
        <v>470</v>
      </c>
      <c r="HL19" s="465"/>
      <c r="HM19" s="465"/>
      <c r="HN19" s="465"/>
      <c r="HO19" s="465"/>
      <c r="HP19" s="465"/>
      <c r="HQ19" s="465"/>
      <c r="HR19" s="465"/>
      <c r="HS19" s="466"/>
      <c r="HT19" s="464" t="s">
        <v>471</v>
      </c>
      <c r="HU19" s="465"/>
      <c r="HV19" s="465"/>
      <c r="HW19" s="465"/>
      <c r="HX19" s="465"/>
      <c r="HY19" s="465"/>
      <c r="HZ19" s="465"/>
      <c r="IA19" s="465"/>
      <c r="IB19" s="466"/>
    </row>
    <row r="20" spans="1:236" s="254" customFormat="1" ht="10.5">
      <c r="A20" s="455">
        <v>1</v>
      </c>
      <c r="B20" s="456"/>
      <c r="C20" s="456"/>
      <c r="D20" s="457"/>
      <c r="E20" s="455">
        <v>2</v>
      </c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7"/>
      <c r="U20" s="455">
        <v>3</v>
      </c>
      <c r="V20" s="456"/>
      <c r="W20" s="456"/>
      <c r="X20" s="456"/>
      <c r="Y20" s="456"/>
      <c r="Z20" s="456"/>
      <c r="AA20" s="456"/>
      <c r="AB20" s="456"/>
      <c r="AC20" s="457"/>
      <c r="AD20" s="455">
        <v>4</v>
      </c>
      <c r="AE20" s="456"/>
      <c r="AF20" s="456"/>
      <c r="AG20" s="456"/>
      <c r="AH20" s="456"/>
      <c r="AI20" s="456"/>
      <c r="AJ20" s="456"/>
      <c r="AK20" s="456"/>
      <c r="AL20" s="457"/>
      <c r="AM20" s="455">
        <v>5</v>
      </c>
      <c r="AN20" s="456"/>
      <c r="AO20" s="456"/>
      <c r="AP20" s="456"/>
      <c r="AQ20" s="456"/>
      <c r="AR20" s="456"/>
      <c r="AS20" s="456"/>
      <c r="AT20" s="456"/>
      <c r="AU20" s="457"/>
      <c r="AV20" s="455">
        <v>6</v>
      </c>
      <c r="AW20" s="456"/>
      <c r="AX20" s="456"/>
      <c r="AY20" s="456"/>
      <c r="AZ20" s="456"/>
      <c r="BA20" s="456"/>
      <c r="BB20" s="456"/>
      <c r="BC20" s="456"/>
      <c r="BD20" s="457"/>
      <c r="BE20" s="455">
        <v>7</v>
      </c>
      <c r="BF20" s="456"/>
      <c r="BG20" s="456"/>
      <c r="BH20" s="456"/>
      <c r="BI20" s="456"/>
      <c r="BJ20" s="456"/>
      <c r="BK20" s="456"/>
      <c r="BL20" s="456"/>
      <c r="BM20" s="457"/>
      <c r="BN20" s="455">
        <v>8</v>
      </c>
      <c r="BO20" s="456"/>
      <c r="BP20" s="456"/>
      <c r="BQ20" s="456"/>
      <c r="BR20" s="456"/>
      <c r="BS20" s="456"/>
      <c r="BT20" s="456"/>
      <c r="BU20" s="456"/>
      <c r="BV20" s="457"/>
      <c r="BW20" s="455">
        <v>9</v>
      </c>
      <c r="BX20" s="456"/>
      <c r="BY20" s="456"/>
      <c r="BZ20" s="456"/>
      <c r="CA20" s="456"/>
      <c r="CB20" s="456"/>
      <c r="CC20" s="456"/>
      <c r="CD20" s="456"/>
      <c r="CE20" s="457"/>
      <c r="CF20" s="455">
        <v>10</v>
      </c>
      <c r="CG20" s="456"/>
      <c r="CH20" s="456"/>
      <c r="CI20" s="456"/>
      <c r="CJ20" s="456"/>
      <c r="CK20" s="456"/>
      <c r="CL20" s="456"/>
      <c r="CM20" s="456"/>
      <c r="CN20" s="457"/>
      <c r="CO20" s="455">
        <v>11</v>
      </c>
      <c r="CP20" s="456"/>
      <c r="CQ20" s="456"/>
      <c r="CR20" s="456"/>
      <c r="CS20" s="456"/>
      <c r="CT20" s="456"/>
      <c r="CU20" s="456"/>
      <c r="CV20" s="456"/>
      <c r="CW20" s="457"/>
      <c r="CX20" s="455">
        <v>12</v>
      </c>
      <c r="CY20" s="456"/>
      <c r="CZ20" s="456"/>
      <c r="DA20" s="456"/>
      <c r="DB20" s="456"/>
      <c r="DC20" s="456"/>
      <c r="DD20" s="456"/>
      <c r="DE20" s="456"/>
      <c r="DF20" s="457"/>
      <c r="DG20" s="455">
        <v>13</v>
      </c>
      <c r="DH20" s="456"/>
      <c r="DI20" s="456"/>
      <c r="DJ20" s="456"/>
      <c r="DK20" s="456"/>
      <c r="DL20" s="456"/>
      <c r="DM20" s="456"/>
      <c r="DN20" s="456"/>
      <c r="DO20" s="457"/>
      <c r="DP20" s="455">
        <v>14</v>
      </c>
      <c r="DQ20" s="456"/>
      <c r="DR20" s="456"/>
      <c r="DS20" s="456"/>
      <c r="DT20" s="456"/>
      <c r="DU20" s="456"/>
      <c r="DV20" s="456"/>
      <c r="DW20" s="456"/>
      <c r="DX20" s="457"/>
      <c r="DY20" s="440">
        <v>15</v>
      </c>
      <c r="DZ20" s="441"/>
      <c r="EA20" s="441"/>
      <c r="EB20" s="441"/>
      <c r="EC20" s="441"/>
      <c r="ED20" s="441"/>
      <c r="EE20" s="441"/>
      <c r="EF20" s="441"/>
      <c r="EG20" s="442"/>
      <c r="EH20" s="440">
        <v>16</v>
      </c>
      <c r="EI20" s="441"/>
      <c r="EJ20" s="441"/>
      <c r="EK20" s="441"/>
      <c r="EL20" s="441"/>
      <c r="EM20" s="441"/>
      <c r="EN20" s="441"/>
      <c r="EO20" s="441"/>
      <c r="EP20" s="442"/>
      <c r="EQ20" s="440">
        <v>17</v>
      </c>
      <c r="ER20" s="441"/>
      <c r="ES20" s="441"/>
      <c r="ET20" s="441"/>
      <c r="EU20" s="441"/>
      <c r="EV20" s="441"/>
      <c r="EW20" s="441"/>
      <c r="EX20" s="441"/>
      <c r="EY20" s="442"/>
      <c r="EZ20" s="440">
        <v>18</v>
      </c>
      <c r="FA20" s="441"/>
      <c r="FB20" s="441"/>
      <c r="FC20" s="441"/>
      <c r="FD20" s="441"/>
      <c r="FE20" s="441"/>
      <c r="FF20" s="441"/>
      <c r="FG20" s="441"/>
      <c r="FH20" s="442"/>
      <c r="FI20" s="455">
        <v>19</v>
      </c>
      <c r="FJ20" s="456"/>
      <c r="FK20" s="456"/>
      <c r="FL20" s="456"/>
      <c r="FM20" s="456"/>
      <c r="FN20" s="456"/>
      <c r="FO20" s="456"/>
      <c r="FP20" s="456"/>
      <c r="FQ20" s="457"/>
      <c r="FR20" s="455">
        <v>20</v>
      </c>
      <c r="FS20" s="456"/>
      <c r="FT20" s="456"/>
      <c r="FU20" s="456"/>
      <c r="FV20" s="456"/>
      <c r="FW20" s="456"/>
      <c r="FX20" s="456"/>
      <c r="FY20" s="456"/>
      <c r="FZ20" s="457"/>
      <c r="GA20" s="455">
        <v>21</v>
      </c>
      <c r="GB20" s="456"/>
      <c r="GC20" s="456"/>
      <c r="GD20" s="456"/>
      <c r="GE20" s="456"/>
      <c r="GF20" s="456"/>
      <c r="GG20" s="456"/>
      <c r="GH20" s="456"/>
      <c r="GI20" s="457"/>
      <c r="GJ20" s="455">
        <v>22</v>
      </c>
      <c r="GK20" s="456"/>
      <c r="GL20" s="456"/>
      <c r="GM20" s="456"/>
      <c r="GN20" s="456"/>
      <c r="GO20" s="456"/>
      <c r="GP20" s="456"/>
      <c r="GQ20" s="456"/>
      <c r="GR20" s="457"/>
      <c r="GS20" s="455">
        <v>23</v>
      </c>
      <c r="GT20" s="456"/>
      <c r="GU20" s="456"/>
      <c r="GV20" s="456"/>
      <c r="GW20" s="456"/>
      <c r="GX20" s="456"/>
      <c r="GY20" s="456"/>
      <c r="GZ20" s="456"/>
      <c r="HA20" s="457"/>
      <c r="HB20" s="455">
        <v>24</v>
      </c>
      <c r="HC20" s="456"/>
      <c r="HD20" s="456"/>
      <c r="HE20" s="456"/>
      <c r="HF20" s="456"/>
      <c r="HG20" s="456"/>
      <c r="HH20" s="456"/>
      <c r="HI20" s="456"/>
      <c r="HJ20" s="457"/>
      <c r="HK20" s="455">
        <v>25</v>
      </c>
      <c r="HL20" s="456"/>
      <c r="HM20" s="456"/>
      <c r="HN20" s="456"/>
      <c r="HO20" s="456"/>
      <c r="HP20" s="456"/>
      <c r="HQ20" s="456"/>
      <c r="HR20" s="456"/>
      <c r="HS20" s="457"/>
      <c r="HT20" s="455">
        <v>26</v>
      </c>
      <c r="HU20" s="456"/>
      <c r="HV20" s="456"/>
      <c r="HW20" s="456"/>
      <c r="HX20" s="456"/>
      <c r="HY20" s="456"/>
      <c r="HZ20" s="456"/>
      <c r="IA20" s="456"/>
      <c r="IB20" s="457"/>
    </row>
    <row r="21" spans="1:236" s="254" customFormat="1" ht="21.75" customHeight="1">
      <c r="A21" s="480">
        <v>1</v>
      </c>
      <c r="B21" s="481"/>
      <c r="C21" s="481"/>
      <c r="D21" s="482"/>
      <c r="E21" s="452" t="s">
        <v>36</v>
      </c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4"/>
      <c r="U21" s="443"/>
      <c r="V21" s="444"/>
      <c r="W21" s="444"/>
      <c r="X21" s="444"/>
      <c r="Y21" s="444"/>
      <c r="Z21" s="444"/>
      <c r="AA21" s="444"/>
      <c r="AB21" s="444"/>
      <c r="AC21" s="445"/>
      <c r="AD21" s="440">
        <f>SUM(BE21,CO21,DY21,FI21,GS21)</f>
        <v>33967</v>
      </c>
      <c r="AE21" s="441"/>
      <c r="AF21" s="441"/>
      <c r="AG21" s="441"/>
      <c r="AH21" s="441"/>
      <c r="AI21" s="441"/>
      <c r="AJ21" s="441"/>
      <c r="AK21" s="441"/>
      <c r="AL21" s="442"/>
      <c r="AM21" s="443">
        <v>128</v>
      </c>
      <c r="AN21" s="444"/>
      <c r="AO21" s="444"/>
      <c r="AP21" s="444"/>
      <c r="AQ21" s="444"/>
      <c r="AR21" s="444"/>
      <c r="AS21" s="444"/>
      <c r="AT21" s="444"/>
      <c r="AU21" s="445"/>
      <c r="AV21" s="440">
        <f>SUM(BW21,DG21,EQ21,GA21,HK21)</f>
        <v>3906</v>
      </c>
      <c r="AW21" s="441"/>
      <c r="AX21" s="441"/>
      <c r="AY21" s="441"/>
      <c r="AZ21" s="441"/>
      <c r="BA21" s="441"/>
      <c r="BB21" s="441"/>
      <c r="BC21" s="441"/>
      <c r="BD21" s="442"/>
      <c r="BE21" s="443"/>
      <c r="BF21" s="444"/>
      <c r="BG21" s="444"/>
      <c r="BH21" s="444"/>
      <c r="BI21" s="444"/>
      <c r="BJ21" s="444"/>
      <c r="BK21" s="444"/>
      <c r="BL21" s="444"/>
      <c r="BM21" s="445"/>
      <c r="BN21" s="443"/>
      <c r="BO21" s="444"/>
      <c r="BP21" s="444"/>
      <c r="BQ21" s="444"/>
      <c r="BR21" s="444"/>
      <c r="BS21" s="444"/>
      <c r="BT21" s="444"/>
      <c r="BU21" s="444"/>
      <c r="BV21" s="445"/>
      <c r="BW21" s="443"/>
      <c r="BX21" s="444"/>
      <c r="BY21" s="444"/>
      <c r="BZ21" s="444"/>
      <c r="CA21" s="444"/>
      <c r="CB21" s="444"/>
      <c r="CC21" s="444"/>
      <c r="CD21" s="444"/>
      <c r="CE21" s="445"/>
      <c r="CF21" s="443"/>
      <c r="CG21" s="444"/>
      <c r="CH21" s="444"/>
      <c r="CI21" s="444"/>
      <c r="CJ21" s="444"/>
      <c r="CK21" s="444"/>
      <c r="CL21" s="444"/>
      <c r="CM21" s="444"/>
      <c r="CN21" s="445"/>
      <c r="CO21" s="443"/>
      <c r="CP21" s="444"/>
      <c r="CQ21" s="444"/>
      <c r="CR21" s="444"/>
      <c r="CS21" s="444"/>
      <c r="CT21" s="444"/>
      <c r="CU21" s="444"/>
      <c r="CV21" s="444"/>
      <c r="CW21" s="445"/>
      <c r="CX21" s="443"/>
      <c r="CY21" s="444"/>
      <c r="CZ21" s="444"/>
      <c r="DA21" s="444"/>
      <c r="DB21" s="444"/>
      <c r="DC21" s="444"/>
      <c r="DD21" s="444"/>
      <c r="DE21" s="444"/>
      <c r="DF21" s="445"/>
      <c r="DG21" s="443"/>
      <c r="DH21" s="444"/>
      <c r="DI21" s="444"/>
      <c r="DJ21" s="444"/>
      <c r="DK21" s="444"/>
      <c r="DL21" s="444"/>
      <c r="DM21" s="444"/>
      <c r="DN21" s="444"/>
      <c r="DO21" s="445"/>
      <c r="DP21" s="443"/>
      <c r="DQ21" s="444"/>
      <c r="DR21" s="444"/>
      <c r="DS21" s="444"/>
      <c r="DT21" s="444"/>
      <c r="DU21" s="444"/>
      <c r="DV21" s="444"/>
      <c r="DW21" s="444"/>
      <c r="DX21" s="445"/>
      <c r="DY21" s="446">
        <f>SUM('о предоставлении услуг'!G33:J33)</f>
        <v>33967</v>
      </c>
      <c r="DZ21" s="447"/>
      <c r="EA21" s="447"/>
      <c r="EB21" s="447"/>
      <c r="EC21" s="447"/>
      <c r="ED21" s="447"/>
      <c r="EE21" s="447"/>
      <c r="EF21" s="447"/>
      <c r="EG21" s="448"/>
      <c r="EH21" s="446"/>
      <c r="EI21" s="447"/>
      <c r="EJ21" s="447"/>
      <c r="EK21" s="447"/>
      <c r="EL21" s="447"/>
      <c r="EM21" s="447"/>
      <c r="EN21" s="447"/>
      <c r="EO21" s="447"/>
      <c r="EP21" s="448"/>
      <c r="EQ21" s="446">
        <f>SUM('доп услуги'!D9)</f>
        <v>3906</v>
      </c>
      <c r="ER21" s="447"/>
      <c r="ES21" s="447"/>
      <c r="ET21" s="447"/>
      <c r="EU21" s="447"/>
      <c r="EV21" s="447"/>
      <c r="EW21" s="447"/>
      <c r="EX21" s="447"/>
      <c r="EY21" s="448"/>
      <c r="EZ21" s="446"/>
      <c r="FA21" s="447"/>
      <c r="FB21" s="447"/>
      <c r="FC21" s="447"/>
      <c r="FD21" s="447"/>
      <c r="FE21" s="447"/>
      <c r="FF21" s="447"/>
      <c r="FG21" s="447"/>
      <c r="FH21" s="448"/>
      <c r="FI21" s="443"/>
      <c r="FJ21" s="444"/>
      <c r="FK21" s="444"/>
      <c r="FL21" s="444"/>
      <c r="FM21" s="444"/>
      <c r="FN21" s="444"/>
      <c r="FO21" s="444"/>
      <c r="FP21" s="444"/>
      <c r="FQ21" s="445"/>
      <c r="FR21" s="443"/>
      <c r="FS21" s="444"/>
      <c r="FT21" s="444"/>
      <c r="FU21" s="444"/>
      <c r="FV21" s="444"/>
      <c r="FW21" s="444"/>
      <c r="FX21" s="444"/>
      <c r="FY21" s="444"/>
      <c r="FZ21" s="445"/>
      <c r="GA21" s="443"/>
      <c r="GB21" s="444"/>
      <c r="GC21" s="444"/>
      <c r="GD21" s="444"/>
      <c r="GE21" s="444"/>
      <c r="GF21" s="444"/>
      <c r="GG21" s="444"/>
      <c r="GH21" s="444"/>
      <c r="GI21" s="445"/>
      <c r="GJ21" s="443"/>
      <c r="GK21" s="444"/>
      <c r="GL21" s="444"/>
      <c r="GM21" s="444"/>
      <c r="GN21" s="444"/>
      <c r="GO21" s="444"/>
      <c r="GP21" s="444"/>
      <c r="GQ21" s="444"/>
      <c r="GR21" s="445"/>
      <c r="GS21" s="443"/>
      <c r="GT21" s="444"/>
      <c r="GU21" s="444"/>
      <c r="GV21" s="444"/>
      <c r="GW21" s="444"/>
      <c r="GX21" s="444"/>
      <c r="GY21" s="444"/>
      <c r="GZ21" s="444"/>
      <c r="HA21" s="445"/>
      <c r="HB21" s="443"/>
      <c r="HC21" s="444"/>
      <c r="HD21" s="444"/>
      <c r="HE21" s="444"/>
      <c r="HF21" s="444"/>
      <c r="HG21" s="444"/>
      <c r="HH21" s="444"/>
      <c r="HI21" s="444"/>
      <c r="HJ21" s="445"/>
      <c r="HK21" s="443"/>
      <c r="HL21" s="444"/>
      <c r="HM21" s="444"/>
      <c r="HN21" s="444"/>
      <c r="HO21" s="444"/>
      <c r="HP21" s="444"/>
      <c r="HQ21" s="444"/>
      <c r="HR21" s="444"/>
      <c r="HS21" s="445"/>
      <c r="HT21" s="443"/>
      <c r="HU21" s="444"/>
      <c r="HV21" s="444"/>
      <c r="HW21" s="444"/>
      <c r="HX21" s="444"/>
      <c r="HY21" s="444"/>
      <c r="HZ21" s="444"/>
      <c r="IA21" s="444"/>
      <c r="IB21" s="445"/>
    </row>
    <row r="22" spans="1:236" s="254" customFormat="1" ht="21.75" customHeight="1">
      <c r="A22" s="480">
        <v>2</v>
      </c>
      <c r="B22" s="481"/>
      <c r="C22" s="481"/>
      <c r="D22" s="482"/>
      <c r="E22" s="452" t="s">
        <v>392</v>
      </c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4"/>
      <c r="U22" s="443"/>
      <c r="V22" s="444"/>
      <c r="W22" s="444"/>
      <c r="X22" s="444"/>
      <c r="Y22" s="444"/>
      <c r="Z22" s="444"/>
      <c r="AA22" s="444"/>
      <c r="AB22" s="444"/>
      <c r="AC22" s="445"/>
      <c r="AD22" s="440">
        <f t="shared" ref="AD22:AD28" si="0">SUM(BE22,CO22,DY22,FI22,GS22)</f>
        <v>3854</v>
      </c>
      <c r="AE22" s="441"/>
      <c r="AF22" s="441"/>
      <c r="AG22" s="441"/>
      <c r="AH22" s="441"/>
      <c r="AI22" s="441"/>
      <c r="AJ22" s="441"/>
      <c r="AK22" s="441"/>
      <c r="AL22" s="442"/>
      <c r="AM22" s="443">
        <v>8</v>
      </c>
      <c r="AN22" s="444"/>
      <c r="AO22" s="444"/>
      <c r="AP22" s="444"/>
      <c r="AQ22" s="444"/>
      <c r="AR22" s="444"/>
      <c r="AS22" s="444"/>
      <c r="AT22" s="444"/>
      <c r="AU22" s="445"/>
      <c r="AV22" s="440">
        <f t="shared" ref="AV22:AV28" si="1">SUM(BW22,DG22,EQ22,GA22,HK22)</f>
        <v>0</v>
      </c>
      <c r="AW22" s="441"/>
      <c r="AX22" s="441"/>
      <c r="AY22" s="441"/>
      <c r="AZ22" s="441"/>
      <c r="BA22" s="441"/>
      <c r="BB22" s="441"/>
      <c r="BC22" s="441"/>
      <c r="BD22" s="442"/>
      <c r="BE22" s="443"/>
      <c r="BF22" s="444"/>
      <c r="BG22" s="444"/>
      <c r="BH22" s="444"/>
      <c r="BI22" s="444"/>
      <c r="BJ22" s="444"/>
      <c r="BK22" s="444"/>
      <c r="BL22" s="444"/>
      <c r="BM22" s="445"/>
      <c r="BN22" s="443"/>
      <c r="BO22" s="444"/>
      <c r="BP22" s="444"/>
      <c r="BQ22" s="444"/>
      <c r="BR22" s="444"/>
      <c r="BS22" s="444"/>
      <c r="BT22" s="444"/>
      <c r="BU22" s="444"/>
      <c r="BV22" s="445"/>
      <c r="BW22" s="443"/>
      <c r="BX22" s="444"/>
      <c r="BY22" s="444"/>
      <c r="BZ22" s="444"/>
      <c r="CA22" s="444"/>
      <c r="CB22" s="444"/>
      <c r="CC22" s="444"/>
      <c r="CD22" s="444"/>
      <c r="CE22" s="445"/>
      <c r="CF22" s="443"/>
      <c r="CG22" s="444"/>
      <c r="CH22" s="444"/>
      <c r="CI22" s="444"/>
      <c r="CJ22" s="444"/>
      <c r="CK22" s="444"/>
      <c r="CL22" s="444"/>
      <c r="CM22" s="444"/>
      <c r="CN22" s="445"/>
      <c r="CO22" s="443"/>
      <c r="CP22" s="444"/>
      <c r="CQ22" s="444"/>
      <c r="CR22" s="444"/>
      <c r="CS22" s="444"/>
      <c r="CT22" s="444"/>
      <c r="CU22" s="444"/>
      <c r="CV22" s="444"/>
      <c r="CW22" s="445"/>
      <c r="CX22" s="443"/>
      <c r="CY22" s="444"/>
      <c r="CZ22" s="444"/>
      <c r="DA22" s="444"/>
      <c r="DB22" s="444"/>
      <c r="DC22" s="444"/>
      <c r="DD22" s="444"/>
      <c r="DE22" s="444"/>
      <c r="DF22" s="445"/>
      <c r="DG22" s="443"/>
      <c r="DH22" s="444"/>
      <c r="DI22" s="444"/>
      <c r="DJ22" s="444"/>
      <c r="DK22" s="444"/>
      <c r="DL22" s="444"/>
      <c r="DM22" s="444"/>
      <c r="DN22" s="444"/>
      <c r="DO22" s="445"/>
      <c r="DP22" s="443"/>
      <c r="DQ22" s="444"/>
      <c r="DR22" s="444"/>
      <c r="DS22" s="444"/>
      <c r="DT22" s="444"/>
      <c r="DU22" s="444"/>
      <c r="DV22" s="444"/>
      <c r="DW22" s="444"/>
      <c r="DX22" s="445"/>
      <c r="DY22" s="446">
        <f>SUM('о предоставлении услуг'!G44:J44)</f>
        <v>3854</v>
      </c>
      <c r="DZ22" s="447"/>
      <c r="EA22" s="447"/>
      <c r="EB22" s="447"/>
      <c r="EC22" s="447"/>
      <c r="ED22" s="447"/>
      <c r="EE22" s="447"/>
      <c r="EF22" s="447"/>
      <c r="EG22" s="448"/>
      <c r="EH22" s="446"/>
      <c r="EI22" s="447"/>
      <c r="EJ22" s="447"/>
      <c r="EK22" s="447"/>
      <c r="EL22" s="447"/>
      <c r="EM22" s="447"/>
      <c r="EN22" s="447"/>
      <c r="EO22" s="447"/>
      <c r="EP22" s="448"/>
      <c r="EQ22" s="446">
        <f>SUM('доп услуги'!D10)</f>
        <v>0</v>
      </c>
      <c r="ER22" s="447"/>
      <c r="ES22" s="447"/>
      <c r="ET22" s="447"/>
      <c r="EU22" s="447"/>
      <c r="EV22" s="447"/>
      <c r="EW22" s="447"/>
      <c r="EX22" s="447"/>
      <c r="EY22" s="448"/>
      <c r="EZ22" s="446"/>
      <c r="FA22" s="447"/>
      <c r="FB22" s="447"/>
      <c r="FC22" s="447"/>
      <c r="FD22" s="447"/>
      <c r="FE22" s="447"/>
      <c r="FF22" s="447"/>
      <c r="FG22" s="447"/>
      <c r="FH22" s="448"/>
      <c r="FI22" s="443"/>
      <c r="FJ22" s="444"/>
      <c r="FK22" s="444"/>
      <c r="FL22" s="444"/>
      <c r="FM22" s="444"/>
      <c r="FN22" s="444"/>
      <c r="FO22" s="444"/>
      <c r="FP22" s="444"/>
      <c r="FQ22" s="445"/>
      <c r="FR22" s="443"/>
      <c r="FS22" s="444"/>
      <c r="FT22" s="444"/>
      <c r="FU22" s="444"/>
      <c r="FV22" s="444"/>
      <c r="FW22" s="444"/>
      <c r="FX22" s="444"/>
      <c r="FY22" s="444"/>
      <c r="FZ22" s="445"/>
      <c r="GA22" s="443"/>
      <c r="GB22" s="444"/>
      <c r="GC22" s="444"/>
      <c r="GD22" s="444"/>
      <c r="GE22" s="444"/>
      <c r="GF22" s="444"/>
      <c r="GG22" s="444"/>
      <c r="GH22" s="444"/>
      <c r="GI22" s="445"/>
      <c r="GJ22" s="443"/>
      <c r="GK22" s="444"/>
      <c r="GL22" s="444"/>
      <c r="GM22" s="444"/>
      <c r="GN22" s="444"/>
      <c r="GO22" s="444"/>
      <c r="GP22" s="444"/>
      <c r="GQ22" s="444"/>
      <c r="GR22" s="445"/>
      <c r="GS22" s="443"/>
      <c r="GT22" s="444"/>
      <c r="GU22" s="444"/>
      <c r="GV22" s="444"/>
      <c r="GW22" s="444"/>
      <c r="GX22" s="444"/>
      <c r="GY22" s="444"/>
      <c r="GZ22" s="444"/>
      <c r="HA22" s="445"/>
      <c r="HB22" s="443"/>
      <c r="HC22" s="444"/>
      <c r="HD22" s="444"/>
      <c r="HE22" s="444"/>
      <c r="HF22" s="444"/>
      <c r="HG22" s="444"/>
      <c r="HH22" s="444"/>
      <c r="HI22" s="444"/>
      <c r="HJ22" s="445"/>
      <c r="HK22" s="443"/>
      <c r="HL22" s="444"/>
      <c r="HM22" s="444"/>
      <c r="HN22" s="444"/>
      <c r="HO22" s="444"/>
      <c r="HP22" s="444"/>
      <c r="HQ22" s="444"/>
      <c r="HR22" s="444"/>
      <c r="HS22" s="445"/>
      <c r="HT22" s="443"/>
      <c r="HU22" s="444"/>
      <c r="HV22" s="444"/>
      <c r="HW22" s="444"/>
      <c r="HX22" s="444"/>
      <c r="HY22" s="444"/>
      <c r="HZ22" s="444"/>
      <c r="IA22" s="444"/>
      <c r="IB22" s="445"/>
    </row>
    <row r="23" spans="1:236" s="254" customFormat="1" ht="21.75" customHeight="1">
      <c r="A23" s="480">
        <v>3</v>
      </c>
      <c r="B23" s="481"/>
      <c r="C23" s="481"/>
      <c r="D23" s="482"/>
      <c r="E23" s="452" t="s">
        <v>393</v>
      </c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4"/>
      <c r="U23" s="443"/>
      <c r="V23" s="444"/>
      <c r="W23" s="444"/>
      <c r="X23" s="444"/>
      <c r="Y23" s="444"/>
      <c r="Z23" s="444"/>
      <c r="AA23" s="444"/>
      <c r="AB23" s="444"/>
      <c r="AC23" s="445"/>
      <c r="AD23" s="440">
        <f t="shared" si="0"/>
        <v>17390</v>
      </c>
      <c r="AE23" s="441"/>
      <c r="AF23" s="441"/>
      <c r="AG23" s="441"/>
      <c r="AH23" s="441"/>
      <c r="AI23" s="441"/>
      <c r="AJ23" s="441"/>
      <c r="AK23" s="441"/>
      <c r="AL23" s="442"/>
      <c r="AM23" s="443"/>
      <c r="AN23" s="444"/>
      <c r="AO23" s="444"/>
      <c r="AP23" s="444"/>
      <c r="AQ23" s="444"/>
      <c r="AR23" s="444"/>
      <c r="AS23" s="444"/>
      <c r="AT23" s="444"/>
      <c r="AU23" s="445"/>
      <c r="AV23" s="440">
        <f t="shared" si="1"/>
        <v>0</v>
      </c>
      <c r="AW23" s="441"/>
      <c r="AX23" s="441"/>
      <c r="AY23" s="441"/>
      <c r="AZ23" s="441"/>
      <c r="BA23" s="441"/>
      <c r="BB23" s="441"/>
      <c r="BC23" s="441"/>
      <c r="BD23" s="442"/>
      <c r="BE23" s="443"/>
      <c r="BF23" s="444"/>
      <c r="BG23" s="444"/>
      <c r="BH23" s="444"/>
      <c r="BI23" s="444"/>
      <c r="BJ23" s="444"/>
      <c r="BK23" s="444"/>
      <c r="BL23" s="444"/>
      <c r="BM23" s="445"/>
      <c r="BN23" s="443"/>
      <c r="BO23" s="444"/>
      <c r="BP23" s="444"/>
      <c r="BQ23" s="444"/>
      <c r="BR23" s="444"/>
      <c r="BS23" s="444"/>
      <c r="BT23" s="444"/>
      <c r="BU23" s="444"/>
      <c r="BV23" s="445"/>
      <c r="BW23" s="443"/>
      <c r="BX23" s="444"/>
      <c r="BY23" s="444"/>
      <c r="BZ23" s="444"/>
      <c r="CA23" s="444"/>
      <c r="CB23" s="444"/>
      <c r="CC23" s="444"/>
      <c r="CD23" s="444"/>
      <c r="CE23" s="445"/>
      <c r="CF23" s="443"/>
      <c r="CG23" s="444"/>
      <c r="CH23" s="444"/>
      <c r="CI23" s="444"/>
      <c r="CJ23" s="444"/>
      <c r="CK23" s="444"/>
      <c r="CL23" s="444"/>
      <c r="CM23" s="444"/>
      <c r="CN23" s="445"/>
      <c r="CO23" s="443"/>
      <c r="CP23" s="444"/>
      <c r="CQ23" s="444"/>
      <c r="CR23" s="444"/>
      <c r="CS23" s="444"/>
      <c r="CT23" s="444"/>
      <c r="CU23" s="444"/>
      <c r="CV23" s="444"/>
      <c r="CW23" s="445"/>
      <c r="CX23" s="443"/>
      <c r="CY23" s="444"/>
      <c r="CZ23" s="444"/>
      <c r="DA23" s="444"/>
      <c r="DB23" s="444"/>
      <c r="DC23" s="444"/>
      <c r="DD23" s="444"/>
      <c r="DE23" s="444"/>
      <c r="DF23" s="445"/>
      <c r="DG23" s="443"/>
      <c r="DH23" s="444"/>
      <c r="DI23" s="444"/>
      <c r="DJ23" s="444"/>
      <c r="DK23" s="444"/>
      <c r="DL23" s="444"/>
      <c r="DM23" s="444"/>
      <c r="DN23" s="444"/>
      <c r="DO23" s="445"/>
      <c r="DP23" s="443"/>
      <c r="DQ23" s="444"/>
      <c r="DR23" s="444"/>
      <c r="DS23" s="444"/>
      <c r="DT23" s="444"/>
      <c r="DU23" s="444"/>
      <c r="DV23" s="444"/>
      <c r="DW23" s="444"/>
      <c r="DX23" s="445"/>
      <c r="DY23" s="446">
        <f>SUM('о предоставлении услуг'!G55:J55)</f>
        <v>17390</v>
      </c>
      <c r="DZ23" s="447"/>
      <c r="EA23" s="447"/>
      <c r="EB23" s="447"/>
      <c r="EC23" s="447"/>
      <c r="ED23" s="447"/>
      <c r="EE23" s="447"/>
      <c r="EF23" s="447"/>
      <c r="EG23" s="448"/>
      <c r="EH23" s="446"/>
      <c r="EI23" s="447"/>
      <c r="EJ23" s="447"/>
      <c r="EK23" s="447"/>
      <c r="EL23" s="447"/>
      <c r="EM23" s="447"/>
      <c r="EN23" s="447"/>
      <c r="EO23" s="447"/>
      <c r="EP23" s="448"/>
      <c r="EQ23" s="446">
        <f>SUM('доп услуги'!D11)</f>
        <v>0</v>
      </c>
      <c r="ER23" s="447"/>
      <c r="ES23" s="447"/>
      <c r="ET23" s="447"/>
      <c r="EU23" s="447"/>
      <c r="EV23" s="447"/>
      <c r="EW23" s="447"/>
      <c r="EX23" s="447"/>
      <c r="EY23" s="448"/>
      <c r="EZ23" s="446"/>
      <c r="FA23" s="447"/>
      <c r="FB23" s="447"/>
      <c r="FC23" s="447"/>
      <c r="FD23" s="447"/>
      <c r="FE23" s="447"/>
      <c r="FF23" s="447"/>
      <c r="FG23" s="447"/>
      <c r="FH23" s="448"/>
      <c r="FI23" s="443"/>
      <c r="FJ23" s="444"/>
      <c r="FK23" s="444"/>
      <c r="FL23" s="444"/>
      <c r="FM23" s="444"/>
      <c r="FN23" s="444"/>
      <c r="FO23" s="444"/>
      <c r="FP23" s="444"/>
      <c r="FQ23" s="445"/>
      <c r="FR23" s="443"/>
      <c r="FS23" s="444"/>
      <c r="FT23" s="444"/>
      <c r="FU23" s="444"/>
      <c r="FV23" s="444"/>
      <c r="FW23" s="444"/>
      <c r="FX23" s="444"/>
      <c r="FY23" s="444"/>
      <c r="FZ23" s="445"/>
      <c r="GA23" s="443"/>
      <c r="GB23" s="444"/>
      <c r="GC23" s="444"/>
      <c r="GD23" s="444"/>
      <c r="GE23" s="444"/>
      <c r="GF23" s="444"/>
      <c r="GG23" s="444"/>
      <c r="GH23" s="444"/>
      <c r="GI23" s="445"/>
      <c r="GJ23" s="443"/>
      <c r="GK23" s="444"/>
      <c r="GL23" s="444"/>
      <c r="GM23" s="444"/>
      <c r="GN23" s="444"/>
      <c r="GO23" s="444"/>
      <c r="GP23" s="444"/>
      <c r="GQ23" s="444"/>
      <c r="GR23" s="445"/>
      <c r="GS23" s="443"/>
      <c r="GT23" s="444"/>
      <c r="GU23" s="444"/>
      <c r="GV23" s="444"/>
      <c r="GW23" s="444"/>
      <c r="GX23" s="444"/>
      <c r="GY23" s="444"/>
      <c r="GZ23" s="444"/>
      <c r="HA23" s="445"/>
      <c r="HB23" s="443"/>
      <c r="HC23" s="444"/>
      <c r="HD23" s="444"/>
      <c r="HE23" s="444"/>
      <c r="HF23" s="444"/>
      <c r="HG23" s="444"/>
      <c r="HH23" s="444"/>
      <c r="HI23" s="444"/>
      <c r="HJ23" s="445"/>
      <c r="HK23" s="443"/>
      <c r="HL23" s="444"/>
      <c r="HM23" s="444"/>
      <c r="HN23" s="444"/>
      <c r="HO23" s="444"/>
      <c r="HP23" s="444"/>
      <c r="HQ23" s="444"/>
      <c r="HR23" s="444"/>
      <c r="HS23" s="445"/>
      <c r="HT23" s="443"/>
      <c r="HU23" s="444"/>
      <c r="HV23" s="444"/>
      <c r="HW23" s="444"/>
      <c r="HX23" s="444"/>
      <c r="HY23" s="444"/>
      <c r="HZ23" s="444"/>
      <c r="IA23" s="444"/>
      <c r="IB23" s="445"/>
    </row>
    <row r="24" spans="1:236" s="254" customFormat="1" ht="21.75" customHeight="1">
      <c r="A24" s="480" t="s">
        <v>37</v>
      </c>
      <c r="B24" s="481"/>
      <c r="C24" s="481"/>
      <c r="D24" s="482"/>
      <c r="E24" s="452" t="s">
        <v>394</v>
      </c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4"/>
      <c r="U24" s="443"/>
      <c r="V24" s="444"/>
      <c r="W24" s="444"/>
      <c r="X24" s="444"/>
      <c r="Y24" s="444"/>
      <c r="Z24" s="444"/>
      <c r="AA24" s="444"/>
      <c r="AB24" s="444"/>
      <c r="AC24" s="445"/>
      <c r="AD24" s="440">
        <f t="shared" si="0"/>
        <v>0</v>
      </c>
      <c r="AE24" s="441"/>
      <c r="AF24" s="441"/>
      <c r="AG24" s="441"/>
      <c r="AH24" s="441"/>
      <c r="AI24" s="441"/>
      <c r="AJ24" s="441"/>
      <c r="AK24" s="441"/>
      <c r="AL24" s="442"/>
      <c r="AM24" s="443"/>
      <c r="AN24" s="444"/>
      <c r="AO24" s="444"/>
      <c r="AP24" s="444"/>
      <c r="AQ24" s="444"/>
      <c r="AR24" s="444"/>
      <c r="AS24" s="444"/>
      <c r="AT24" s="444"/>
      <c r="AU24" s="445"/>
      <c r="AV24" s="440">
        <f t="shared" si="1"/>
        <v>0</v>
      </c>
      <c r="AW24" s="441"/>
      <c r="AX24" s="441"/>
      <c r="AY24" s="441"/>
      <c r="AZ24" s="441"/>
      <c r="BA24" s="441"/>
      <c r="BB24" s="441"/>
      <c r="BC24" s="441"/>
      <c r="BD24" s="442"/>
      <c r="BE24" s="443"/>
      <c r="BF24" s="444"/>
      <c r="BG24" s="444"/>
      <c r="BH24" s="444"/>
      <c r="BI24" s="444"/>
      <c r="BJ24" s="444"/>
      <c r="BK24" s="444"/>
      <c r="BL24" s="444"/>
      <c r="BM24" s="445"/>
      <c r="BN24" s="443"/>
      <c r="BO24" s="444"/>
      <c r="BP24" s="444"/>
      <c r="BQ24" s="444"/>
      <c r="BR24" s="444"/>
      <c r="BS24" s="444"/>
      <c r="BT24" s="444"/>
      <c r="BU24" s="444"/>
      <c r="BV24" s="445"/>
      <c r="BW24" s="443"/>
      <c r="BX24" s="444"/>
      <c r="BY24" s="444"/>
      <c r="BZ24" s="444"/>
      <c r="CA24" s="444"/>
      <c r="CB24" s="444"/>
      <c r="CC24" s="444"/>
      <c r="CD24" s="444"/>
      <c r="CE24" s="445"/>
      <c r="CF24" s="443"/>
      <c r="CG24" s="444"/>
      <c r="CH24" s="444"/>
      <c r="CI24" s="444"/>
      <c r="CJ24" s="444"/>
      <c r="CK24" s="444"/>
      <c r="CL24" s="444"/>
      <c r="CM24" s="444"/>
      <c r="CN24" s="445"/>
      <c r="CO24" s="443"/>
      <c r="CP24" s="444"/>
      <c r="CQ24" s="444"/>
      <c r="CR24" s="444"/>
      <c r="CS24" s="444"/>
      <c r="CT24" s="444"/>
      <c r="CU24" s="444"/>
      <c r="CV24" s="444"/>
      <c r="CW24" s="445"/>
      <c r="CX24" s="443"/>
      <c r="CY24" s="444"/>
      <c r="CZ24" s="444"/>
      <c r="DA24" s="444"/>
      <c r="DB24" s="444"/>
      <c r="DC24" s="444"/>
      <c r="DD24" s="444"/>
      <c r="DE24" s="444"/>
      <c r="DF24" s="445"/>
      <c r="DG24" s="443"/>
      <c r="DH24" s="444"/>
      <c r="DI24" s="444"/>
      <c r="DJ24" s="444"/>
      <c r="DK24" s="444"/>
      <c r="DL24" s="444"/>
      <c r="DM24" s="444"/>
      <c r="DN24" s="444"/>
      <c r="DO24" s="445"/>
      <c r="DP24" s="443"/>
      <c r="DQ24" s="444"/>
      <c r="DR24" s="444"/>
      <c r="DS24" s="444"/>
      <c r="DT24" s="444"/>
      <c r="DU24" s="444"/>
      <c r="DV24" s="444"/>
      <c r="DW24" s="444"/>
      <c r="DX24" s="445"/>
      <c r="DY24" s="446">
        <f>SUM('о предоставлении услуг'!G65:J65)</f>
        <v>0</v>
      </c>
      <c r="DZ24" s="447"/>
      <c r="EA24" s="447"/>
      <c r="EB24" s="447"/>
      <c r="EC24" s="447"/>
      <c r="ED24" s="447"/>
      <c r="EE24" s="447"/>
      <c r="EF24" s="447"/>
      <c r="EG24" s="448"/>
      <c r="EH24" s="446"/>
      <c r="EI24" s="447"/>
      <c r="EJ24" s="447"/>
      <c r="EK24" s="447"/>
      <c r="EL24" s="447"/>
      <c r="EM24" s="447"/>
      <c r="EN24" s="447"/>
      <c r="EO24" s="447"/>
      <c r="EP24" s="448"/>
      <c r="EQ24" s="446">
        <f>SUM('доп услуги'!D12)</f>
        <v>0</v>
      </c>
      <c r="ER24" s="447"/>
      <c r="ES24" s="447"/>
      <c r="ET24" s="447"/>
      <c r="EU24" s="447"/>
      <c r="EV24" s="447"/>
      <c r="EW24" s="447"/>
      <c r="EX24" s="447"/>
      <c r="EY24" s="448"/>
      <c r="EZ24" s="446"/>
      <c r="FA24" s="447"/>
      <c r="FB24" s="447"/>
      <c r="FC24" s="447"/>
      <c r="FD24" s="447"/>
      <c r="FE24" s="447"/>
      <c r="FF24" s="447"/>
      <c r="FG24" s="447"/>
      <c r="FH24" s="448"/>
      <c r="FI24" s="443"/>
      <c r="FJ24" s="444"/>
      <c r="FK24" s="444"/>
      <c r="FL24" s="444"/>
      <c r="FM24" s="444"/>
      <c r="FN24" s="444"/>
      <c r="FO24" s="444"/>
      <c r="FP24" s="444"/>
      <c r="FQ24" s="445"/>
      <c r="FR24" s="443"/>
      <c r="FS24" s="444"/>
      <c r="FT24" s="444"/>
      <c r="FU24" s="444"/>
      <c r="FV24" s="444"/>
      <c r="FW24" s="444"/>
      <c r="FX24" s="444"/>
      <c r="FY24" s="444"/>
      <c r="FZ24" s="445"/>
      <c r="GA24" s="443"/>
      <c r="GB24" s="444"/>
      <c r="GC24" s="444"/>
      <c r="GD24" s="444"/>
      <c r="GE24" s="444"/>
      <c r="GF24" s="444"/>
      <c r="GG24" s="444"/>
      <c r="GH24" s="444"/>
      <c r="GI24" s="445"/>
      <c r="GJ24" s="443"/>
      <c r="GK24" s="444"/>
      <c r="GL24" s="444"/>
      <c r="GM24" s="444"/>
      <c r="GN24" s="444"/>
      <c r="GO24" s="444"/>
      <c r="GP24" s="444"/>
      <c r="GQ24" s="444"/>
      <c r="GR24" s="445"/>
      <c r="GS24" s="443"/>
      <c r="GT24" s="444"/>
      <c r="GU24" s="444"/>
      <c r="GV24" s="444"/>
      <c r="GW24" s="444"/>
      <c r="GX24" s="444"/>
      <c r="GY24" s="444"/>
      <c r="GZ24" s="444"/>
      <c r="HA24" s="445"/>
      <c r="HB24" s="443"/>
      <c r="HC24" s="444"/>
      <c r="HD24" s="444"/>
      <c r="HE24" s="444"/>
      <c r="HF24" s="444"/>
      <c r="HG24" s="444"/>
      <c r="HH24" s="444"/>
      <c r="HI24" s="444"/>
      <c r="HJ24" s="445"/>
      <c r="HK24" s="443"/>
      <c r="HL24" s="444"/>
      <c r="HM24" s="444"/>
      <c r="HN24" s="444"/>
      <c r="HO24" s="444"/>
      <c r="HP24" s="444"/>
      <c r="HQ24" s="444"/>
      <c r="HR24" s="444"/>
      <c r="HS24" s="445"/>
      <c r="HT24" s="443"/>
      <c r="HU24" s="444"/>
      <c r="HV24" s="444"/>
      <c r="HW24" s="444"/>
      <c r="HX24" s="444"/>
      <c r="HY24" s="444"/>
      <c r="HZ24" s="444"/>
      <c r="IA24" s="444"/>
      <c r="IB24" s="445"/>
    </row>
    <row r="25" spans="1:236" s="254" customFormat="1" ht="21.75" customHeight="1">
      <c r="A25" s="480">
        <v>5</v>
      </c>
      <c r="B25" s="481"/>
      <c r="C25" s="481"/>
      <c r="D25" s="482"/>
      <c r="E25" s="452" t="s">
        <v>38</v>
      </c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4"/>
      <c r="U25" s="443"/>
      <c r="V25" s="444"/>
      <c r="W25" s="444"/>
      <c r="X25" s="444"/>
      <c r="Y25" s="444"/>
      <c r="Z25" s="444"/>
      <c r="AA25" s="444"/>
      <c r="AB25" s="444"/>
      <c r="AC25" s="445"/>
      <c r="AD25" s="440">
        <f t="shared" si="0"/>
        <v>0</v>
      </c>
      <c r="AE25" s="441"/>
      <c r="AF25" s="441"/>
      <c r="AG25" s="441"/>
      <c r="AH25" s="441"/>
      <c r="AI25" s="441"/>
      <c r="AJ25" s="441"/>
      <c r="AK25" s="441"/>
      <c r="AL25" s="442"/>
      <c r="AM25" s="443"/>
      <c r="AN25" s="444"/>
      <c r="AO25" s="444"/>
      <c r="AP25" s="444"/>
      <c r="AQ25" s="444"/>
      <c r="AR25" s="444"/>
      <c r="AS25" s="444"/>
      <c r="AT25" s="444"/>
      <c r="AU25" s="445"/>
      <c r="AV25" s="440">
        <f t="shared" si="1"/>
        <v>0</v>
      </c>
      <c r="AW25" s="441"/>
      <c r="AX25" s="441"/>
      <c r="AY25" s="441"/>
      <c r="AZ25" s="441"/>
      <c r="BA25" s="441"/>
      <c r="BB25" s="441"/>
      <c r="BC25" s="441"/>
      <c r="BD25" s="442"/>
      <c r="BE25" s="443"/>
      <c r="BF25" s="444"/>
      <c r="BG25" s="444"/>
      <c r="BH25" s="444"/>
      <c r="BI25" s="444"/>
      <c r="BJ25" s="444"/>
      <c r="BK25" s="444"/>
      <c r="BL25" s="444"/>
      <c r="BM25" s="445"/>
      <c r="BN25" s="443"/>
      <c r="BO25" s="444"/>
      <c r="BP25" s="444"/>
      <c r="BQ25" s="444"/>
      <c r="BR25" s="444"/>
      <c r="BS25" s="444"/>
      <c r="BT25" s="444"/>
      <c r="BU25" s="444"/>
      <c r="BV25" s="445"/>
      <c r="BW25" s="443"/>
      <c r="BX25" s="444"/>
      <c r="BY25" s="444"/>
      <c r="BZ25" s="444"/>
      <c r="CA25" s="444"/>
      <c r="CB25" s="444"/>
      <c r="CC25" s="444"/>
      <c r="CD25" s="444"/>
      <c r="CE25" s="445"/>
      <c r="CF25" s="443"/>
      <c r="CG25" s="444"/>
      <c r="CH25" s="444"/>
      <c r="CI25" s="444"/>
      <c r="CJ25" s="444"/>
      <c r="CK25" s="444"/>
      <c r="CL25" s="444"/>
      <c r="CM25" s="444"/>
      <c r="CN25" s="445"/>
      <c r="CO25" s="443"/>
      <c r="CP25" s="444"/>
      <c r="CQ25" s="444"/>
      <c r="CR25" s="444"/>
      <c r="CS25" s="444"/>
      <c r="CT25" s="444"/>
      <c r="CU25" s="444"/>
      <c r="CV25" s="444"/>
      <c r="CW25" s="445"/>
      <c r="CX25" s="443"/>
      <c r="CY25" s="444"/>
      <c r="CZ25" s="444"/>
      <c r="DA25" s="444"/>
      <c r="DB25" s="444"/>
      <c r="DC25" s="444"/>
      <c r="DD25" s="444"/>
      <c r="DE25" s="444"/>
      <c r="DF25" s="445"/>
      <c r="DG25" s="443"/>
      <c r="DH25" s="444"/>
      <c r="DI25" s="444"/>
      <c r="DJ25" s="444"/>
      <c r="DK25" s="444"/>
      <c r="DL25" s="444"/>
      <c r="DM25" s="444"/>
      <c r="DN25" s="444"/>
      <c r="DO25" s="445"/>
      <c r="DP25" s="443"/>
      <c r="DQ25" s="444"/>
      <c r="DR25" s="444"/>
      <c r="DS25" s="444"/>
      <c r="DT25" s="444"/>
      <c r="DU25" s="444"/>
      <c r="DV25" s="444"/>
      <c r="DW25" s="444"/>
      <c r="DX25" s="445"/>
      <c r="DY25" s="446">
        <f>SUM('о предоставлении услуг'!G73:J73)</f>
        <v>0</v>
      </c>
      <c r="DZ25" s="447"/>
      <c r="EA25" s="447"/>
      <c r="EB25" s="447"/>
      <c r="EC25" s="447"/>
      <c r="ED25" s="447"/>
      <c r="EE25" s="447"/>
      <c r="EF25" s="447"/>
      <c r="EG25" s="448"/>
      <c r="EH25" s="446"/>
      <c r="EI25" s="447"/>
      <c r="EJ25" s="447"/>
      <c r="EK25" s="447"/>
      <c r="EL25" s="447"/>
      <c r="EM25" s="447"/>
      <c r="EN25" s="447"/>
      <c r="EO25" s="447"/>
      <c r="EP25" s="448"/>
      <c r="EQ25" s="446">
        <f>SUM('доп услуги'!D13)</f>
        <v>0</v>
      </c>
      <c r="ER25" s="447"/>
      <c r="ES25" s="447"/>
      <c r="ET25" s="447"/>
      <c r="EU25" s="447"/>
      <c r="EV25" s="447"/>
      <c r="EW25" s="447"/>
      <c r="EX25" s="447"/>
      <c r="EY25" s="448"/>
      <c r="EZ25" s="446"/>
      <c r="FA25" s="447"/>
      <c r="FB25" s="447"/>
      <c r="FC25" s="447"/>
      <c r="FD25" s="447"/>
      <c r="FE25" s="447"/>
      <c r="FF25" s="447"/>
      <c r="FG25" s="447"/>
      <c r="FH25" s="448"/>
      <c r="FI25" s="443"/>
      <c r="FJ25" s="444"/>
      <c r="FK25" s="444"/>
      <c r="FL25" s="444"/>
      <c r="FM25" s="444"/>
      <c r="FN25" s="444"/>
      <c r="FO25" s="444"/>
      <c r="FP25" s="444"/>
      <c r="FQ25" s="445"/>
      <c r="FR25" s="443"/>
      <c r="FS25" s="444"/>
      <c r="FT25" s="444"/>
      <c r="FU25" s="444"/>
      <c r="FV25" s="444"/>
      <c r="FW25" s="444"/>
      <c r="FX25" s="444"/>
      <c r="FY25" s="444"/>
      <c r="FZ25" s="445"/>
      <c r="GA25" s="443"/>
      <c r="GB25" s="444"/>
      <c r="GC25" s="444"/>
      <c r="GD25" s="444"/>
      <c r="GE25" s="444"/>
      <c r="GF25" s="444"/>
      <c r="GG25" s="444"/>
      <c r="GH25" s="444"/>
      <c r="GI25" s="445"/>
      <c r="GJ25" s="443"/>
      <c r="GK25" s="444"/>
      <c r="GL25" s="444"/>
      <c r="GM25" s="444"/>
      <c r="GN25" s="444"/>
      <c r="GO25" s="444"/>
      <c r="GP25" s="444"/>
      <c r="GQ25" s="444"/>
      <c r="GR25" s="445"/>
      <c r="GS25" s="443"/>
      <c r="GT25" s="444"/>
      <c r="GU25" s="444"/>
      <c r="GV25" s="444"/>
      <c r="GW25" s="444"/>
      <c r="GX25" s="444"/>
      <c r="GY25" s="444"/>
      <c r="GZ25" s="444"/>
      <c r="HA25" s="445"/>
      <c r="HB25" s="443"/>
      <c r="HC25" s="444"/>
      <c r="HD25" s="444"/>
      <c r="HE25" s="444"/>
      <c r="HF25" s="444"/>
      <c r="HG25" s="444"/>
      <c r="HH25" s="444"/>
      <c r="HI25" s="444"/>
      <c r="HJ25" s="445"/>
      <c r="HK25" s="443"/>
      <c r="HL25" s="444"/>
      <c r="HM25" s="444"/>
      <c r="HN25" s="444"/>
      <c r="HO25" s="444"/>
      <c r="HP25" s="444"/>
      <c r="HQ25" s="444"/>
      <c r="HR25" s="444"/>
      <c r="HS25" s="445"/>
      <c r="HT25" s="443"/>
      <c r="HU25" s="444"/>
      <c r="HV25" s="444"/>
      <c r="HW25" s="444"/>
      <c r="HX25" s="444"/>
      <c r="HY25" s="444"/>
      <c r="HZ25" s="444"/>
      <c r="IA25" s="444"/>
      <c r="IB25" s="445"/>
    </row>
    <row r="26" spans="1:236" s="254" customFormat="1" ht="21.75" customHeight="1">
      <c r="A26" s="480">
        <v>6</v>
      </c>
      <c r="B26" s="481"/>
      <c r="C26" s="481"/>
      <c r="D26" s="482"/>
      <c r="E26" s="452" t="s">
        <v>39</v>
      </c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4"/>
      <c r="U26" s="443"/>
      <c r="V26" s="444"/>
      <c r="W26" s="444"/>
      <c r="X26" s="444"/>
      <c r="Y26" s="444"/>
      <c r="Z26" s="444"/>
      <c r="AA26" s="444"/>
      <c r="AB26" s="444"/>
      <c r="AC26" s="445"/>
      <c r="AD26" s="440">
        <f t="shared" si="0"/>
        <v>12</v>
      </c>
      <c r="AE26" s="441"/>
      <c r="AF26" s="441"/>
      <c r="AG26" s="441"/>
      <c r="AH26" s="441"/>
      <c r="AI26" s="441"/>
      <c r="AJ26" s="441"/>
      <c r="AK26" s="441"/>
      <c r="AL26" s="442"/>
      <c r="AM26" s="443">
        <v>3</v>
      </c>
      <c r="AN26" s="444"/>
      <c r="AO26" s="444"/>
      <c r="AP26" s="444"/>
      <c r="AQ26" s="444"/>
      <c r="AR26" s="444"/>
      <c r="AS26" s="444"/>
      <c r="AT26" s="444"/>
      <c r="AU26" s="445"/>
      <c r="AV26" s="440">
        <f t="shared" si="1"/>
        <v>0</v>
      </c>
      <c r="AW26" s="441"/>
      <c r="AX26" s="441"/>
      <c r="AY26" s="441"/>
      <c r="AZ26" s="441"/>
      <c r="BA26" s="441"/>
      <c r="BB26" s="441"/>
      <c r="BC26" s="441"/>
      <c r="BD26" s="442"/>
      <c r="BE26" s="443"/>
      <c r="BF26" s="444"/>
      <c r="BG26" s="444"/>
      <c r="BH26" s="444"/>
      <c r="BI26" s="444"/>
      <c r="BJ26" s="444"/>
      <c r="BK26" s="444"/>
      <c r="BL26" s="444"/>
      <c r="BM26" s="445"/>
      <c r="BN26" s="443"/>
      <c r="BO26" s="444"/>
      <c r="BP26" s="444"/>
      <c r="BQ26" s="444"/>
      <c r="BR26" s="444"/>
      <c r="BS26" s="444"/>
      <c r="BT26" s="444"/>
      <c r="BU26" s="444"/>
      <c r="BV26" s="445"/>
      <c r="BW26" s="443"/>
      <c r="BX26" s="444"/>
      <c r="BY26" s="444"/>
      <c r="BZ26" s="444"/>
      <c r="CA26" s="444"/>
      <c r="CB26" s="444"/>
      <c r="CC26" s="444"/>
      <c r="CD26" s="444"/>
      <c r="CE26" s="445"/>
      <c r="CF26" s="443"/>
      <c r="CG26" s="444"/>
      <c r="CH26" s="444"/>
      <c r="CI26" s="444"/>
      <c r="CJ26" s="444"/>
      <c r="CK26" s="444"/>
      <c r="CL26" s="444"/>
      <c r="CM26" s="444"/>
      <c r="CN26" s="445"/>
      <c r="CO26" s="443"/>
      <c r="CP26" s="444"/>
      <c r="CQ26" s="444"/>
      <c r="CR26" s="444"/>
      <c r="CS26" s="444"/>
      <c r="CT26" s="444"/>
      <c r="CU26" s="444"/>
      <c r="CV26" s="444"/>
      <c r="CW26" s="445"/>
      <c r="CX26" s="443"/>
      <c r="CY26" s="444"/>
      <c r="CZ26" s="444"/>
      <c r="DA26" s="444"/>
      <c r="DB26" s="444"/>
      <c r="DC26" s="444"/>
      <c r="DD26" s="444"/>
      <c r="DE26" s="444"/>
      <c r="DF26" s="445"/>
      <c r="DG26" s="443"/>
      <c r="DH26" s="444"/>
      <c r="DI26" s="444"/>
      <c r="DJ26" s="444"/>
      <c r="DK26" s="444"/>
      <c r="DL26" s="444"/>
      <c r="DM26" s="444"/>
      <c r="DN26" s="444"/>
      <c r="DO26" s="445"/>
      <c r="DP26" s="443"/>
      <c r="DQ26" s="444"/>
      <c r="DR26" s="444"/>
      <c r="DS26" s="444"/>
      <c r="DT26" s="444"/>
      <c r="DU26" s="444"/>
      <c r="DV26" s="444"/>
      <c r="DW26" s="444"/>
      <c r="DX26" s="445"/>
      <c r="DY26" s="446">
        <f>SUM('о предоставлении услуг'!G81:J81)</f>
        <v>12</v>
      </c>
      <c r="DZ26" s="447"/>
      <c r="EA26" s="447"/>
      <c r="EB26" s="447"/>
      <c r="EC26" s="447"/>
      <c r="ED26" s="447"/>
      <c r="EE26" s="447"/>
      <c r="EF26" s="447"/>
      <c r="EG26" s="448"/>
      <c r="EH26" s="446"/>
      <c r="EI26" s="447"/>
      <c r="EJ26" s="447"/>
      <c r="EK26" s="447"/>
      <c r="EL26" s="447"/>
      <c r="EM26" s="447"/>
      <c r="EN26" s="447"/>
      <c r="EO26" s="447"/>
      <c r="EP26" s="448"/>
      <c r="EQ26" s="446">
        <f>SUM('доп услуги'!D14)</f>
        <v>0</v>
      </c>
      <c r="ER26" s="447"/>
      <c r="ES26" s="447"/>
      <c r="ET26" s="447"/>
      <c r="EU26" s="447"/>
      <c r="EV26" s="447"/>
      <c r="EW26" s="447"/>
      <c r="EX26" s="447"/>
      <c r="EY26" s="448"/>
      <c r="EZ26" s="446"/>
      <c r="FA26" s="447"/>
      <c r="FB26" s="447"/>
      <c r="FC26" s="447"/>
      <c r="FD26" s="447"/>
      <c r="FE26" s="447"/>
      <c r="FF26" s="447"/>
      <c r="FG26" s="447"/>
      <c r="FH26" s="448"/>
      <c r="FI26" s="443"/>
      <c r="FJ26" s="444"/>
      <c r="FK26" s="444"/>
      <c r="FL26" s="444"/>
      <c r="FM26" s="444"/>
      <c r="FN26" s="444"/>
      <c r="FO26" s="444"/>
      <c r="FP26" s="444"/>
      <c r="FQ26" s="445"/>
      <c r="FR26" s="443"/>
      <c r="FS26" s="444"/>
      <c r="FT26" s="444"/>
      <c r="FU26" s="444"/>
      <c r="FV26" s="444"/>
      <c r="FW26" s="444"/>
      <c r="FX26" s="444"/>
      <c r="FY26" s="444"/>
      <c r="FZ26" s="445"/>
      <c r="GA26" s="443"/>
      <c r="GB26" s="444"/>
      <c r="GC26" s="444"/>
      <c r="GD26" s="444"/>
      <c r="GE26" s="444"/>
      <c r="GF26" s="444"/>
      <c r="GG26" s="444"/>
      <c r="GH26" s="444"/>
      <c r="GI26" s="445"/>
      <c r="GJ26" s="443"/>
      <c r="GK26" s="444"/>
      <c r="GL26" s="444"/>
      <c r="GM26" s="444"/>
      <c r="GN26" s="444"/>
      <c r="GO26" s="444"/>
      <c r="GP26" s="444"/>
      <c r="GQ26" s="444"/>
      <c r="GR26" s="445"/>
      <c r="GS26" s="443"/>
      <c r="GT26" s="444"/>
      <c r="GU26" s="444"/>
      <c r="GV26" s="444"/>
      <c r="GW26" s="444"/>
      <c r="GX26" s="444"/>
      <c r="GY26" s="444"/>
      <c r="GZ26" s="444"/>
      <c r="HA26" s="445"/>
      <c r="HB26" s="443"/>
      <c r="HC26" s="444"/>
      <c r="HD26" s="444"/>
      <c r="HE26" s="444"/>
      <c r="HF26" s="444"/>
      <c r="HG26" s="444"/>
      <c r="HH26" s="444"/>
      <c r="HI26" s="444"/>
      <c r="HJ26" s="445"/>
      <c r="HK26" s="443"/>
      <c r="HL26" s="444"/>
      <c r="HM26" s="444"/>
      <c r="HN26" s="444"/>
      <c r="HO26" s="444"/>
      <c r="HP26" s="444"/>
      <c r="HQ26" s="444"/>
      <c r="HR26" s="444"/>
      <c r="HS26" s="445"/>
      <c r="HT26" s="443"/>
      <c r="HU26" s="444"/>
      <c r="HV26" s="444"/>
      <c r="HW26" s="444"/>
      <c r="HX26" s="444"/>
      <c r="HY26" s="444"/>
      <c r="HZ26" s="444"/>
      <c r="IA26" s="444"/>
      <c r="IB26" s="445"/>
    </row>
    <row r="27" spans="1:236" s="254" customFormat="1" ht="63" customHeight="1">
      <c r="A27" s="480">
        <v>7</v>
      </c>
      <c r="B27" s="481"/>
      <c r="C27" s="481"/>
      <c r="D27" s="482"/>
      <c r="E27" s="452" t="s">
        <v>40</v>
      </c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4"/>
      <c r="U27" s="443"/>
      <c r="V27" s="444"/>
      <c r="W27" s="444"/>
      <c r="X27" s="444"/>
      <c r="Y27" s="444"/>
      <c r="Z27" s="444"/>
      <c r="AA27" s="444"/>
      <c r="AB27" s="444"/>
      <c r="AC27" s="445"/>
      <c r="AD27" s="440">
        <f t="shared" si="0"/>
        <v>0</v>
      </c>
      <c r="AE27" s="441"/>
      <c r="AF27" s="441"/>
      <c r="AG27" s="441"/>
      <c r="AH27" s="441"/>
      <c r="AI27" s="441"/>
      <c r="AJ27" s="441"/>
      <c r="AK27" s="441"/>
      <c r="AL27" s="442"/>
      <c r="AM27" s="443"/>
      <c r="AN27" s="444"/>
      <c r="AO27" s="444"/>
      <c r="AP27" s="444"/>
      <c r="AQ27" s="444"/>
      <c r="AR27" s="444"/>
      <c r="AS27" s="444"/>
      <c r="AT27" s="444"/>
      <c r="AU27" s="445"/>
      <c r="AV27" s="440">
        <f t="shared" si="1"/>
        <v>0</v>
      </c>
      <c r="AW27" s="441"/>
      <c r="AX27" s="441"/>
      <c r="AY27" s="441"/>
      <c r="AZ27" s="441"/>
      <c r="BA27" s="441"/>
      <c r="BB27" s="441"/>
      <c r="BC27" s="441"/>
      <c r="BD27" s="442"/>
      <c r="BE27" s="443"/>
      <c r="BF27" s="444"/>
      <c r="BG27" s="444"/>
      <c r="BH27" s="444"/>
      <c r="BI27" s="444"/>
      <c r="BJ27" s="444"/>
      <c r="BK27" s="444"/>
      <c r="BL27" s="444"/>
      <c r="BM27" s="445"/>
      <c r="BN27" s="443"/>
      <c r="BO27" s="444"/>
      <c r="BP27" s="444"/>
      <c r="BQ27" s="444"/>
      <c r="BR27" s="444"/>
      <c r="BS27" s="444"/>
      <c r="BT27" s="444"/>
      <c r="BU27" s="444"/>
      <c r="BV27" s="445"/>
      <c r="BW27" s="443"/>
      <c r="BX27" s="444"/>
      <c r="BY27" s="444"/>
      <c r="BZ27" s="444"/>
      <c r="CA27" s="444"/>
      <c r="CB27" s="444"/>
      <c r="CC27" s="444"/>
      <c r="CD27" s="444"/>
      <c r="CE27" s="445"/>
      <c r="CF27" s="443"/>
      <c r="CG27" s="444"/>
      <c r="CH27" s="444"/>
      <c r="CI27" s="444"/>
      <c r="CJ27" s="444"/>
      <c r="CK27" s="444"/>
      <c r="CL27" s="444"/>
      <c r="CM27" s="444"/>
      <c r="CN27" s="445"/>
      <c r="CO27" s="443"/>
      <c r="CP27" s="444"/>
      <c r="CQ27" s="444"/>
      <c r="CR27" s="444"/>
      <c r="CS27" s="444"/>
      <c r="CT27" s="444"/>
      <c r="CU27" s="444"/>
      <c r="CV27" s="444"/>
      <c r="CW27" s="445"/>
      <c r="CX27" s="443"/>
      <c r="CY27" s="444"/>
      <c r="CZ27" s="444"/>
      <c r="DA27" s="444"/>
      <c r="DB27" s="444"/>
      <c r="DC27" s="444"/>
      <c r="DD27" s="444"/>
      <c r="DE27" s="444"/>
      <c r="DF27" s="445"/>
      <c r="DG27" s="443"/>
      <c r="DH27" s="444"/>
      <c r="DI27" s="444"/>
      <c r="DJ27" s="444"/>
      <c r="DK27" s="444"/>
      <c r="DL27" s="444"/>
      <c r="DM27" s="444"/>
      <c r="DN27" s="444"/>
      <c r="DO27" s="445"/>
      <c r="DP27" s="443"/>
      <c r="DQ27" s="444"/>
      <c r="DR27" s="444"/>
      <c r="DS27" s="444"/>
      <c r="DT27" s="444"/>
      <c r="DU27" s="444"/>
      <c r="DV27" s="444"/>
      <c r="DW27" s="444"/>
      <c r="DX27" s="445"/>
      <c r="DY27" s="446">
        <f>SUM('о предоставлении услуг'!G86:J86)</f>
        <v>0</v>
      </c>
      <c r="DZ27" s="447"/>
      <c r="EA27" s="447"/>
      <c r="EB27" s="447"/>
      <c r="EC27" s="447"/>
      <c r="ED27" s="447"/>
      <c r="EE27" s="447"/>
      <c r="EF27" s="447"/>
      <c r="EG27" s="448"/>
      <c r="EH27" s="446"/>
      <c r="EI27" s="447"/>
      <c r="EJ27" s="447"/>
      <c r="EK27" s="447"/>
      <c r="EL27" s="447"/>
      <c r="EM27" s="447"/>
      <c r="EN27" s="447"/>
      <c r="EO27" s="447"/>
      <c r="EP27" s="448"/>
      <c r="EQ27" s="446">
        <f>SUM('доп услуги'!D15)</f>
        <v>0</v>
      </c>
      <c r="ER27" s="447"/>
      <c r="ES27" s="447"/>
      <c r="ET27" s="447"/>
      <c r="EU27" s="447"/>
      <c r="EV27" s="447"/>
      <c r="EW27" s="447"/>
      <c r="EX27" s="447"/>
      <c r="EY27" s="448"/>
      <c r="EZ27" s="446"/>
      <c r="FA27" s="447"/>
      <c r="FB27" s="447"/>
      <c r="FC27" s="447"/>
      <c r="FD27" s="447"/>
      <c r="FE27" s="447"/>
      <c r="FF27" s="447"/>
      <c r="FG27" s="447"/>
      <c r="FH27" s="448"/>
      <c r="FI27" s="443"/>
      <c r="FJ27" s="444"/>
      <c r="FK27" s="444"/>
      <c r="FL27" s="444"/>
      <c r="FM27" s="444"/>
      <c r="FN27" s="444"/>
      <c r="FO27" s="444"/>
      <c r="FP27" s="444"/>
      <c r="FQ27" s="445"/>
      <c r="FR27" s="443"/>
      <c r="FS27" s="444"/>
      <c r="FT27" s="444"/>
      <c r="FU27" s="444"/>
      <c r="FV27" s="444"/>
      <c r="FW27" s="444"/>
      <c r="FX27" s="444"/>
      <c r="FY27" s="444"/>
      <c r="FZ27" s="445"/>
      <c r="GA27" s="443"/>
      <c r="GB27" s="444"/>
      <c r="GC27" s="444"/>
      <c r="GD27" s="444"/>
      <c r="GE27" s="444"/>
      <c r="GF27" s="444"/>
      <c r="GG27" s="444"/>
      <c r="GH27" s="444"/>
      <c r="GI27" s="445"/>
      <c r="GJ27" s="443"/>
      <c r="GK27" s="444"/>
      <c r="GL27" s="444"/>
      <c r="GM27" s="444"/>
      <c r="GN27" s="444"/>
      <c r="GO27" s="444"/>
      <c r="GP27" s="444"/>
      <c r="GQ27" s="444"/>
      <c r="GR27" s="445"/>
      <c r="GS27" s="443"/>
      <c r="GT27" s="444"/>
      <c r="GU27" s="444"/>
      <c r="GV27" s="444"/>
      <c r="GW27" s="444"/>
      <c r="GX27" s="444"/>
      <c r="GY27" s="444"/>
      <c r="GZ27" s="444"/>
      <c r="HA27" s="445"/>
      <c r="HB27" s="443"/>
      <c r="HC27" s="444"/>
      <c r="HD27" s="444"/>
      <c r="HE27" s="444"/>
      <c r="HF27" s="444"/>
      <c r="HG27" s="444"/>
      <c r="HH27" s="444"/>
      <c r="HI27" s="444"/>
      <c r="HJ27" s="445"/>
      <c r="HK27" s="443"/>
      <c r="HL27" s="444"/>
      <c r="HM27" s="444"/>
      <c r="HN27" s="444"/>
      <c r="HO27" s="444"/>
      <c r="HP27" s="444"/>
      <c r="HQ27" s="444"/>
      <c r="HR27" s="444"/>
      <c r="HS27" s="445"/>
      <c r="HT27" s="443"/>
      <c r="HU27" s="444"/>
      <c r="HV27" s="444"/>
      <c r="HW27" s="444"/>
      <c r="HX27" s="444"/>
      <c r="HY27" s="444"/>
      <c r="HZ27" s="444"/>
      <c r="IA27" s="444"/>
      <c r="IB27" s="445"/>
    </row>
    <row r="28" spans="1:236" s="254" customFormat="1" ht="11.25" customHeight="1">
      <c r="A28" s="480">
        <v>8</v>
      </c>
      <c r="B28" s="481"/>
      <c r="C28" s="481"/>
      <c r="D28" s="482"/>
      <c r="E28" s="452" t="s">
        <v>41</v>
      </c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4"/>
      <c r="U28" s="443"/>
      <c r="V28" s="444"/>
      <c r="W28" s="444"/>
      <c r="X28" s="444"/>
      <c r="Y28" s="444"/>
      <c r="Z28" s="444"/>
      <c r="AA28" s="444"/>
      <c r="AB28" s="444"/>
      <c r="AC28" s="445"/>
      <c r="AD28" s="440">
        <f t="shared" si="0"/>
        <v>0</v>
      </c>
      <c r="AE28" s="441"/>
      <c r="AF28" s="441"/>
      <c r="AG28" s="441"/>
      <c r="AH28" s="441"/>
      <c r="AI28" s="441"/>
      <c r="AJ28" s="441"/>
      <c r="AK28" s="441"/>
      <c r="AL28" s="442"/>
      <c r="AM28" s="443"/>
      <c r="AN28" s="444"/>
      <c r="AO28" s="444"/>
      <c r="AP28" s="444"/>
      <c r="AQ28" s="444"/>
      <c r="AR28" s="444"/>
      <c r="AS28" s="444"/>
      <c r="AT28" s="444"/>
      <c r="AU28" s="445"/>
      <c r="AV28" s="440">
        <f t="shared" si="1"/>
        <v>0</v>
      </c>
      <c r="AW28" s="441"/>
      <c r="AX28" s="441"/>
      <c r="AY28" s="441"/>
      <c r="AZ28" s="441"/>
      <c r="BA28" s="441"/>
      <c r="BB28" s="441"/>
      <c r="BC28" s="441"/>
      <c r="BD28" s="442"/>
      <c r="BE28" s="443"/>
      <c r="BF28" s="444"/>
      <c r="BG28" s="444"/>
      <c r="BH28" s="444"/>
      <c r="BI28" s="444"/>
      <c r="BJ28" s="444"/>
      <c r="BK28" s="444"/>
      <c r="BL28" s="444"/>
      <c r="BM28" s="445"/>
      <c r="BN28" s="443"/>
      <c r="BO28" s="444"/>
      <c r="BP28" s="444"/>
      <c r="BQ28" s="444"/>
      <c r="BR28" s="444"/>
      <c r="BS28" s="444"/>
      <c r="BT28" s="444"/>
      <c r="BU28" s="444"/>
      <c r="BV28" s="445"/>
      <c r="BW28" s="443"/>
      <c r="BX28" s="444"/>
      <c r="BY28" s="444"/>
      <c r="BZ28" s="444"/>
      <c r="CA28" s="444"/>
      <c r="CB28" s="444"/>
      <c r="CC28" s="444"/>
      <c r="CD28" s="444"/>
      <c r="CE28" s="445"/>
      <c r="CF28" s="443"/>
      <c r="CG28" s="444"/>
      <c r="CH28" s="444"/>
      <c r="CI28" s="444"/>
      <c r="CJ28" s="444"/>
      <c r="CK28" s="444"/>
      <c r="CL28" s="444"/>
      <c r="CM28" s="444"/>
      <c r="CN28" s="445"/>
      <c r="CO28" s="443"/>
      <c r="CP28" s="444"/>
      <c r="CQ28" s="444"/>
      <c r="CR28" s="444"/>
      <c r="CS28" s="444"/>
      <c r="CT28" s="444"/>
      <c r="CU28" s="444"/>
      <c r="CV28" s="444"/>
      <c r="CW28" s="445"/>
      <c r="CX28" s="443"/>
      <c r="CY28" s="444"/>
      <c r="CZ28" s="444"/>
      <c r="DA28" s="444"/>
      <c r="DB28" s="444"/>
      <c r="DC28" s="444"/>
      <c r="DD28" s="444"/>
      <c r="DE28" s="444"/>
      <c r="DF28" s="445"/>
      <c r="DG28" s="443"/>
      <c r="DH28" s="444"/>
      <c r="DI28" s="444"/>
      <c r="DJ28" s="444"/>
      <c r="DK28" s="444"/>
      <c r="DL28" s="444"/>
      <c r="DM28" s="444"/>
      <c r="DN28" s="444"/>
      <c r="DO28" s="445"/>
      <c r="DP28" s="443"/>
      <c r="DQ28" s="444"/>
      <c r="DR28" s="444"/>
      <c r="DS28" s="444"/>
      <c r="DT28" s="444"/>
      <c r="DU28" s="444"/>
      <c r="DV28" s="444"/>
      <c r="DW28" s="444"/>
      <c r="DX28" s="445"/>
      <c r="DY28" s="446">
        <f>SUM('о предоставлении услуг'!G93:J93)</f>
        <v>0</v>
      </c>
      <c r="DZ28" s="447"/>
      <c r="EA28" s="447"/>
      <c r="EB28" s="447"/>
      <c r="EC28" s="447"/>
      <c r="ED28" s="447"/>
      <c r="EE28" s="447"/>
      <c r="EF28" s="447"/>
      <c r="EG28" s="448"/>
      <c r="EH28" s="446"/>
      <c r="EI28" s="447"/>
      <c r="EJ28" s="447"/>
      <c r="EK28" s="447"/>
      <c r="EL28" s="447"/>
      <c r="EM28" s="447"/>
      <c r="EN28" s="447"/>
      <c r="EO28" s="447"/>
      <c r="EP28" s="448"/>
      <c r="EQ28" s="446">
        <f>SUM('доп услуги'!D16)</f>
        <v>0</v>
      </c>
      <c r="ER28" s="447"/>
      <c r="ES28" s="447"/>
      <c r="ET28" s="447"/>
      <c r="EU28" s="447"/>
      <c r="EV28" s="447"/>
      <c r="EW28" s="447"/>
      <c r="EX28" s="447"/>
      <c r="EY28" s="448"/>
      <c r="EZ28" s="446"/>
      <c r="FA28" s="447"/>
      <c r="FB28" s="447"/>
      <c r="FC28" s="447"/>
      <c r="FD28" s="447"/>
      <c r="FE28" s="447"/>
      <c r="FF28" s="447"/>
      <c r="FG28" s="447"/>
      <c r="FH28" s="448"/>
      <c r="FI28" s="443"/>
      <c r="FJ28" s="444"/>
      <c r="FK28" s="444"/>
      <c r="FL28" s="444"/>
      <c r="FM28" s="444"/>
      <c r="FN28" s="444"/>
      <c r="FO28" s="444"/>
      <c r="FP28" s="444"/>
      <c r="FQ28" s="445"/>
      <c r="FR28" s="443"/>
      <c r="FS28" s="444"/>
      <c r="FT28" s="444"/>
      <c r="FU28" s="444"/>
      <c r="FV28" s="444"/>
      <c r="FW28" s="444"/>
      <c r="FX28" s="444"/>
      <c r="FY28" s="444"/>
      <c r="FZ28" s="445"/>
      <c r="GA28" s="443"/>
      <c r="GB28" s="444"/>
      <c r="GC28" s="444"/>
      <c r="GD28" s="444"/>
      <c r="GE28" s="444"/>
      <c r="GF28" s="444"/>
      <c r="GG28" s="444"/>
      <c r="GH28" s="444"/>
      <c r="GI28" s="445"/>
      <c r="GJ28" s="443"/>
      <c r="GK28" s="444"/>
      <c r="GL28" s="444"/>
      <c r="GM28" s="444"/>
      <c r="GN28" s="444"/>
      <c r="GO28" s="444"/>
      <c r="GP28" s="444"/>
      <c r="GQ28" s="444"/>
      <c r="GR28" s="445"/>
      <c r="GS28" s="443"/>
      <c r="GT28" s="444"/>
      <c r="GU28" s="444"/>
      <c r="GV28" s="444"/>
      <c r="GW28" s="444"/>
      <c r="GX28" s="444"/>
      <c r="GY28" s="444"/>
      <c r="GZ28" s="444"/>
      <c r="HA28" s="445"/>
      <c r="HB28" s="443"/>
      <c r="HC28" s="444"/>
      <c r="HD28" s="444"/>
      <c r="HE28" s="444"/>
      <c r="HF28" s="444"/>
      <c r="HG28" s="444"/>
      <c r="HH28" s="444"/>
      <c r="HI28" s="444"/>
      <c r="HJ28" s="445"/>
      <c r="HK28" s="443"/>
      <c r="HL28" s="444"/>
      <c r="HM28" s="444"/>
      <c r="HN28" s="444"/>
      <c r="HO28" s="444"/>
      <c r="HP28" s="444"/>
      <c r="HQ28" s="444"/>
      <c r="HR28" s="444"/>
      <c r="HS28" s="445"/>
      <c r="HT28" s="443"/>
      <c r="HU28" s="444"/>
      <c r="HV28" s="444"/>
      <c r="HW28" s="444"/>
      <c r="HX28" s="444"/>
      <c r="HY28" s="444"/>
      <c r="HZ28" s="444"/>
      <c r="IA28" s="444"/>
      <c r="IB28" s="445"/>
    </row>
    <row r="29" spans="1:236" s="109" customFormat="1" ht="11.25" customHeight="1">
      <c r="A29" s="501"/>
      <c r="B29" s="502"/>
      <c r="C29" s="502"/>
      <c r="D29" s="503"/>
      <c r="E29" s="504" t="s">
        <v>42</v>
      </c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6"/>
      <c r="U29" s="440">
        <f>SUM(U21:AC28)</f>
        <v>0</v>
      </c>
      <c r="V29" s="441"/>
      <c r="W29" s="441"/>
      <c r="X29" s="441"/>
      <c r="Y29" s="441"/>
      <c r="Z29" s="441"/>
      <c r="AA29" s="441"/>
      <c r="AB29" s="441"/>
      <c r="AC29" s="442"/>
      <c r="AD29" s="440">
        <f>SUM(AD21:AL28)</f>
        <v>55223</v>
      </c>
      <c r="AE29" s="441"/>
      <c r="AF29" s="441"/>
      <c r="AG29" s="441"/>
      <c r="AH29" s="441"/>
      <c r="AI29" s="441"/>
      <c r="AJ29" s="441"/>
      <c r="AK29" s="441"/>
      <c r="AL29" s="442"/>
      <c r="AM29" s="440">
        <f>SUM(AM21:AU28)</f>
        <v>139</v>
      </c>
      <c r="AN29" s="441"/>
      <c r="AO29" s="441"/>
      <c r="AP29" s="441"/>
      <c r="AQ29" s="441"/>
      <c r="AR29" s="441"/>
      <c r="AS29" s="441"/>
      <c r="AT29" s="441"/>
      <c r="AU29" s="442"/>
      <c r="AV29" s="440">
        <f>SUM(AV21:BD28)</f>
        <v>3906</v>
      </c>
      <c r="AW29" s="441"/>
      <c r="AX29" s="441"/>
      <c r="AY29" s="441"/>
      <c r="AZ29" s="441"/>
      <c r="BA29" s="441"/>
      <c r="BB29" s="441"/>
      <c r="BC29" s="441"/>
      <c r="BD29" s="442"/>
      <c r="BE29" s="440">
        <f>SUM(BE21:BM28)</f>
        <v>0</v>
      </c>
      <c r="BF29" s="441"/>
      <c r="BG29" s="441"/>
      <c r="BH29" s="441"/>
      <c r="BI29" s="441"/>
      <c r="BJ29" s="441"/>
      <c r="BK29" s="441"/>
      <c r="BL29" s="441"/>
      <c r="BM29" s="442"/>
      <c r="BN29" s="440">
        <f>SUM(BN21:BV28)</f>
        <v>0</v>
      </c>
      <c r="BO29" s="441"/>
      <c r="BP29" s="441"/>
      <c r="BQ29" s="441"/>
      <c r="BR29" s="441"/>
      <c r="BS29" s="441"/>
      <c r="BT29" s="441"/>
      <c r="BU29" s="441"/>
      <c r="BV29" s="442"/>
      <c r="BW29" s="440">
        <f>SUM(BW21:CE28)</f>
        <v>0</v>
      </c>
      <c r="BX29" s="441"/>
      <c r="BY29" s="441"/>
      <c r="BZ29" s="441"/>
      <c r="CA29" s="441"/>
      <c r="CB29" s="441"/>
      <c r="CC29" s="441"/>
      <c r="CD29" s="441"/>
      <c r="CE29" s="442"/>
      <c r="CF29" s="440">
        <f>SUM(CF21:CN28)</f>
        <v>0</v>
      </c>
      <c r="CG29" s="441"/>
      <c r="CH29" s="441"/>
      <c r="CI29" s="441"/>
      <c r="CJ29" s="441"/>
      <c r="CK29" s="441"/>
      <c r="CL29" s="441"/>
      <c r="CM29" s="441"/>
      <c r="CN29" s="442"/>
      <c r="CO29" s="440">
        <f>SUM(CO21:CW28)</f>
        <v>0</v>
      </c>
      <c r="CP29" s="441"/>
      <c r="CQ29" s="441"/>
      <c r="CR29" s="441"/>
      <c r="CS29" s="441"/>
      <c r="CT29" s="441"/>
      <c r="CU29" s="441"/>
      <c r="CV29" s="441"/>
      <c r="CW29" s="442"/>
      <c r="CX29" s="440">
        <f>SUM(CX21:DF28)</f>
        <v>0</v>
      </c>
      <c r="CY29" s="441"/>
      <c r="CZ29" s="441"/>
      <c r="DA29" s="441"/>
      <c r="DB29" s="441"/>
      <c r="DC29" s="441"/>
      <c r="DD29" s="441"/>
      <c r="DE29" s="441"/>
      <c r="DF29" s="442"/>
      <c r="DG29" s="440">
        <f>SUM(DG21:DO28)</f>
        <v>0</v>
      </c>
      <c r="DH29" s="441"/>
      <c r="DI29" s="441"/>
      <c r="DJ29" s="441"/>
      <c r="DK29" s="441"/>
      <c r="DL29" s="441"/>
      <c r="DM29" s="441"/>
      <c r="DN29" s="441"/>
      <c r="DO29" s="442"/>
      <c r="DP29" s="440">
        <f>SUM(DP21:DX28)</f>
        <v>0</v>
      </c>
      <c r="DQ29" s="441"/>
      <c r="DR29" s="441"/>
      <c r="DS29" s="441"/>
      <c r="DT29" s="441"/>
      <c r="DU29" s="441"/>
      <c r="DV29" s="441"/>
      <c r="DW29" s="441"/>
      <c r="DX29" s="442"/>
      <c r="DY29" s="446">
        <f>SUM(DY21:EG28)</f>
        <v>55223</v>
      </c>
      <c r="DZ29" s="447"/>
      <c r="EA29" s="447"/>
      <c r="EB29" s="447"/>
      <c r="EC29" s="447"/>
      <c r="ED29" s="447"/>
      <c r="EE29" s="447"/>
      <c r="EF29" s="447"/>
      <c r="EG29" s="448"/>
      <c r="EH29" s="446">
        <f>SUM(EH21:EP28)</f>
        <v>0</v>
      </c>
      <c r="EI29" s="447"/>
      <c r="EJ29" s="447"/>
      <c r="EK29" s="447"/>
      <c r="EL29" s="447"/>
      <c r="EM29" s="447"/>
      <c r="EN29" s="447"/>
      <c r="EO29" s="447"/>
      <c r="EP29" s="448"/>
      <c r="EQ29" s="446">
        <f>SUM(EQ21:EY28)</f>
        <v>3906</v>
      </c>
      <c r="ER29" s="447"/>
      <c r="ES29" s="447"/>
      <c r="ET29" s="447"/>
      <c r="EU29" s="447"/>
      <c r="EV29" s="447"/>
      <c r="EW29" s="447"/>
      <c r="EX29" s="447"/>
      <c r="EY29" s="448"/>
      <c r="EZ29" s="446">
        <f>SUM(EZ21:FH28)</f>
        <v>0</v>
      </c>
      <c r="FA29" s="447"/>
      <c r="FB29" s="447"/>
      <c r="FC29" s="447"/>
      <c r="FD29" s="447"/>
      <c r="FE29" s="447"/>
      <c r="FF29" s="447"/>
      <c r="FG29" s="447"/>
      <c r="FH29" s="448"/>
      <c r="FI29" s="440">
        <f>SUM(FI21:FQ28)</f>
        <v>0</v>
      </c>
      <c r="FJ29" s="441"/>
      <c r="FK29" s="441"/>
      <c r="FL29" s="441"/>
      <c r="FM29" s="441"/>
      <c r="FN29" s="441"/>
      <c r="FO29" s="441"/>
      <c r="FP29" s="441"/>
      <c r="FQ29" s="442"/>
      <c r="FR29" s="440">
        <f>SUM(FR21:FZ28)</f>
        <v>0</v>
      </c>
      <c r="FS29" s="441"/>
      <c r="FT29" s="441"/>
      <c r="FU29" s="441"/>
      <c r="FV29" s="441"/>
      <c r="FW29" s="441"/>
      <c r="FX29" s="441"/>
      <c r="FY29" s="441"/>
      <c r="FZ29" s="442"/>
      <c r="GA29" s="440">
        <f>SUM(GA21:GI28)</f>
        <v>0</v>
      </c>
      <c r="GB29" s="441"/>
      <c r="GC29" s="441"/>
      <c r="GD29" s="441"/>
      <c r="GE29" s="441"/>
      <c r="GF29" s="441"/>
      <c r="GG29" s="441"/>
      <c r="GH29" s="441"/>
      <c r="GI29" s="442"/>
      <c r="GJ29" s="440">
        <f>SUM(GJ21:GR28)</f>
        <v>0</v>
      </c>
      <c r="GK29" s="441"/>
      <c r="GL29" s="441"/>
      <c r="GM29" s="441"/>
      <c r="GN29" s="441"/>
      <c r="GO29" s="441"/>
      <c r="GP29" s="441"/>
      <c r="GQ29" s="441"/>
      <c r="GR29" s="442"/>
      <c r="GS29" s="440">
        <f>SUM(GS21:HA28)</f>
        <v>0</v>
      </c>
      <c r="GT29" s="441"/>
      <c r="GU29" s="441"/>
      <c r="GV29" s="441"/>
      <c r="GW29" s="441"/>
      <c r="GX29" s="441"/>
      <c r="GY29" s="441"/>
      <c r="GZ29" s="441"/>
      <c r="HA29" s="442"/>
      <c r="HB29" s="440">
        <f>SUM(HB21:HJ28)</f>
        <v>0</v>
      </c>
      <c r="HC29" s="441"/>
      <c r="HD29" s="441"/>
      <c r="HE29" s="441"/>
      <c r="HF29" s="441"/>
      <c r="HG29" s="441"/>
      <c r="HH29" s="441"/>
      <c r="HI29" s="441"/>
      <c r="HJ29" s="442"/>
      <c r="HK29" s="440">
        <f>SUM(HK21:HS28)</f>
        <v>0</v>
      </c>
      <c r="HL29" s="441"/>
      <c r="HM29" s="441"/>
      <c r="HN29" s="441"/>
      <c r="HO29" s="441"/>
      <c r="HP29" s="441"/>
      <c r="HQ29" s="441"/>
      <c r="HR29" s="441"/>
      <c r="HS29" s="442"/>
      <c r="HT29" s="440">
        <f>SUM(HT21:IB28)</f>
        <v>0</v>
      </c>
      <c r="HU29" s="441"/>
      <c r="HV29" s="441"/>
      <c r="HW29" s="441"/>
      <c r="HX29" s="441"/>
      <c r="HY29" s="441"/>
      <c r="HZ29" s="441"/>
      <c r="IA29" s="441"/>
      <c r="IB29" s="442"/>
    </row>
    <row r="30" spans="1:236" s="246" customFormat="1" ht="11.25"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</row>
    <row r="31" spans="1:236" s="246" customFormat="1" ht="11.25">
      <c r="E31" s="246" t="s">
        <v>43</v>
      </c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CF31" s="334" t="str">
        <f>'о составе и количестве граждан'!E41</f>
        <v>/Габдрахманова Е.Б./</v>
      </c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256"/>
      <c r="DH31" s="256"/>
      <c r="DI31" s="256"/>
      <c r="DJ31" s="256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/>
      <c r="FG31" s="255"/>
      <c r="FH31" s="255"/>
    </row>
    <row r="32" spans="1:236" s="250" customFormat="1" ht="10.5">
      <c r="AV32" s="449" t="s">
        <v>44</v>
      </c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/>
      <c r="BN32" s="449"/>
      <c r="BO32" s="449"/>
      <c r="BP32" s="449"/>
      <c r="BQ32" s="449"/>
      <c r="BR32" s="449"/>
      <c r="BS32" s="449"/>
      <c r="BT32" s="449"/>
      <c r="BU32" s="449"/>
      <c r="BV32" s="449"/>
      <c r="CF32" s="439" t="s">
        <v>22</v>
      </c>
      <c r="CG32" s="439"/>
      <c r="CH32" s="439"/>
      <c r="CI32" s="439"/>
      <c r="CJ32" s="439"/>
      <c r="CK32" s="439"/>
      <c r="CL32" s="439"/>
      <c r="CM32" s="439"/>
      <c r="CN32" s="439"/>
      <c r="CO32" s="439"/>
      <c r="CP32" s="439"/>
      <c r="CQ32" s="439"/>
      <c r="CR32" s="439"/>
      <c r="CS32" s="439"/>
      <c r="CT32" s="439"/>
      <c r="CU32" s="439"/>
      <c r="CV32" s="439"/>
      <c r="CW32" s="439"/>
      <c r="CX32" s="439"/>
      <c r="CY32" s="439"/>
      <c r="CZ32" s="439"/>
      <c r="DA32" s="439"/>
      <c r="DB32" s="439"/>
      <c r="DC32" s="439"/>
      <c r="DD32" s="439"/>
      <c r="DE32" s="439"/>
      <c r="DF32" s="439"/>
      <c r="DG32" s="258"/>
      <c r="DH32" s="258"/>
      <c r="DI32" s="258"/>
      <c r="DJ32" s="258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Y32" s="260"/>
      <c r="DZ32" s="260"/>
      <c r="EA32" s="260"/>
      <c r="EB32" s="260"/>
      <c r="EC32" s="260"/>
      <c r="ED32" s="260"/>
      <c r="EE32" s="260"/>
      <c r="EF32" s="260"/>
      <c r="EG32" s="260"/>
      <c r="EH32" s="260"/>
      <c r="EI32" s="260"/>
      <c r="EJ32" s="260"/>
      <c r="EK32" s="260"/>
      <c r="EL32" s="260"/>
      <c r="EM32" s="260"/>
      <c r="EN32" s="260"/>
      <c r="EO32" s="260"/>
      <c r="EP32" s="260"/>
      <c r="EQ32" s="260"/>
      <c r="ER32" s="260"/>
      <c r="ES32" s="260"/>
      <c r="ET32" s="260"/>
      <c r="EU32" s="260"/>
      <c r="EV32" s="260"/>
      <c r="EW32" s="260"/>
      <c r="EX32" s="260"/>
      <c r="EY32" s="260"/>
      <c r="EZ32" s="260"/>
      <c r="FA32" s="260"/>
      <c r="FB32" s="260"/>
      <c r="FC32" s="260"/>
      <c r="FD32" s="260"/>
      <c r="FE32" s="260"/>
      <c r="FF32" s="260"/>
      <c r="FG32" s="260"/>
      <c r="FH32" s="260"/>
    </row>
    <row r="33" spans="5:164" s="246" customFormat="1" ht="6" customHeight="1"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</row>
    <row r="34" spans="5:164" s="246" customFormat="1" ht="11.25">
      <c r="E34" s="246" t="s">
        <v>45</v>
      </c>
      <c r="Q34" s="438" t="s">
        <v>811</v>
      </c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8"/>
      <c r="AS34" s="438"/>
      <c r="AT34" s="256"/>
      <c r="AU34" s="256"/>
      <c r="AV34" s="450" t="s">
        <v>812</v>
      </c>
      <c r="AW34" s="450"/>
      <c r="AX34" s="450"/>
      <c r="AY34" s="450"/>
      <c r="AZ34" s="450"/>
      <c r="BA34" s="450"/>
      <c r="BB34" s="450"/>
      <c r="BC34" s="450"/>
      <c r="BD34" s="450"/>
      <c r="BE34" s="450"/>
      <c r="BF34" s="450"/>
      <c r="BG34" s="450"/>
      <c r="BH34" s="450"/>
      <c r="BI34" s="450"/>
      <c r="BJ34" s="450"/>
      <c r="BK34" s="450"/>
      <c r="BL34" s="450"/>
      <c r="BM34" s="450"/>
      <c r="BN34" s="450"/>
      <c r="BO34" s="450"/>
      <c r="BP34" s="450"/>
      <c r="BQ34" s="450"/>
      <c r="BR34" s="450"/>
      <c r="BS34" s="450"/>
      <c r="BT34" s="450"/>
      <c r="BU34" s="450"/>
      <c r="BV34" s="450"/>
      <c r="BW34" s="261"/>
      <c r="BX34" s="261"/>
      <c r="BY34" s="261"/>
      <c r="BZ34" s="261"/>
      <c r="CA34" s="257"/>
      <c r="DY34" s="255"/>
      <c r="DZ34" s="255"/>
      <c r="EA34" s="255"/>
      <c r="EB34" s="255"/>
      <c r="EC34" s="255"/>
      <c r="ED34" s="255"/>
      <c r="EE34" s="255"/>
      <c r="EF34" s="255"/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5"/>
      <c r="EW34" s="255"/>
      <c r="EX34" s="255"/>
      <c r="EY34" s="255"/>
      <c r="EZ34" s="255"/>
      <c r="FA34" s="255"/>
      <c r="FB34" s="255"/>
      <c r="FC34" s="255"/>
      <c r="FD34" s="255"/>
      <c r="FE34" s="255"/>
      <c r="FF34" s="255"/>
      <c r="FG34" s="255"/>
      <c r="FH34" s="255"/>
    </row>
    <row r="35" spans="5:164" s="250" customFormat="1" ht="10.5">
      <c r="U35" s="439" t="s">
        <v>46</v>
      </c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258"/>
      <c r="AN35" s="258"/>
      <c r="AO35" s="258"/>
      <c r="AP35" s="258"/>
      <c r="AQ35" s="258"/>
      <c r="AR35" s="258"/>
      <c r="AS35" s="258"/>
      <c r="AT35" s="258"/>
      <c r="AU35" s="258"/>
      <c r="AV35" s="439" t="s">
        <v>47</v>
      </c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258"/>
      <c r="BX35" s="258"/>
      <c r="BY35" s="258"/>
      <c r="BZ35" s="258"/>
      <c r="CA35" s="259"/>
      <c r="DY35" s="260"/>
      <c r="DZ35" s="260"/>
      <c r="EA35" s="260"/>
      <c r="EB35" s="260"/>
      <c r="EC35" s="260"/>
      <c r="ED35" s="260"/>
      <c r="EE35" s="260"/>
      <c r="EF35" s="260"/>
      <c r="EG35" s="260"/>
      <c r="EH35" s="260"/>
      <c r="EI35" s="260"/>
      <c r="EJ35" s="260"/>
      <c r="EK35" s="260"/>
      <c r="EL35" s="260"/>
      <c r="EM35" s="260"/>
      <c r="EN35" s="260"/>
      <c r="EO35" s="260"/>
      <c r="EP35" s="260"/>
      <c r="EQ35" s="260"/>
      <c r="ER35" s="260"/>
      <c r="ES35" s="260"/>
      <c r="ET35" s="260"/>
      <c r="EU35" s="260"/>
      <c r="EV35" s="260"/>
      <c r="EW35" s="260"/>
      <c r="EX35" s="260"/>
      <c r="EY35" s="260"/>
      <c r="EZ35" s="260"/>
      <c r="FA35" s="260"/>
      <c r="FB35" s="260"/>
      <c r="FC35" s="260"/>
      <c r="FD35" s="260"/>
      <c r="FE35" s="260"/>
      <c r="FF35" s="260"/>
      <c r="FG35" s="260"/>
      <c r="FH35" s="260"/>
    </row>
  </sheetData>
  <sheetProtection password="C461" sheet="1" objects="1" scenarios="1" formatCells="0" deleteColumns="0" deleteRows="0" selectLockedCells="1"/>
  <mergeCells count="316">
    <mergeCell ref="U28:AC28"/>
    <mergeCell ref="AD28:AL28"/>
    <mergeCell ref="AM28:AU28"/>
    <mergeCell ref="AV28:BD28"/>
    <mergeCell ref="BE28:BM28"/>
    <mergeCell ref="A28:D28"/>
    <mergeCell ref="CX23:DF23"/>
    <mergeCell ref="DG23:DO23"/>
    <mergeCell ref="E24:T24"/>
    <mergeCell ref="U24:AC24"/>
    <mergeCell ref="A26:D26"/>
    <mergeCell ref="AD24:AL24"/>
    <mergeCell ref="AM24:AU24"/>
    <mergeCell ref="AV24:BD24"/>
    <mergeCell ref="BE24:BM24"/>
    <mergeCell ref="E29:T29"/>
    <mergeCell ref="U29:AC29"/>
    <mergeCell ref="AD29:AL29"/>
    <mergeCell ref="AM29:AU29"/>
    <mergeCell ref="CX29:DF29"/>
    <mergeCell ref="DG29:DO29"/>
    <mergeCell ref="BN25:BV25"/>
    <mergeCell ref="BW25:CE25"/>
    <mergeCell ref="CF25:CN25"/>
    <mergeCell ref="CO25:CW25"/>
    <mergeCell ref="CX25:DF25"/>
    <mergeCell ref="DG25:DO25"/>
    <mergeCell ref="E25:T25"/>
    <mergeCell ref="U25:AC25"/>
    <mergeCell ref="AD25:AL25"/>
    <mergeCell ref="AM25:AU25"/>
    <mergeCell ref="AV25:BD25"/>
    <mergeCell ref="BE25:BM25"/>
    <mergeCell ref="BE26:BM26"/>
    <mergeCell ref="BN26:BV26"/>
    <mergeCell ref="AM27:AU27"/>
    <mergeCell ref="AV27:BD27"/>
    <mergeCell ref="BE27:BM27"/>
    <mergeCell ref="E28:T28"/>
    <mergeCell ref="FI27:FQ27"/>
    <mergeCell ref="DP23:DX23"/>
    <mergeCell ref="DY23:EG23"/>
    <mergeCell ref="EH23:EP23"/>
    <mergeCell ref="EQ23:EY23"/>
    <mergeCell ref="BN23:BV23"/>
    <mergeCell ref="BW23:CE23"/>
    <mergeCell ref="CF23:CN23"/>
    <mergeCell ref="CO23:CW23"/>
    <mergeCell ref="EZ24:FH24"/>
    <mergeCell ref="BN24:BV24"/>
    <mergeCell ref="BW24:CE24"/>
    <mergeCell ref="CF24:CN24"/>
    <mergeCell ref="EQ25:EY25"/>
    <mergeCell ref="EZ25:FH25"/>
    <mergeCell ref="FI25:FQ25"/>
    <mergeCell ref="CO24:CW24"/>
    <mergeCell ref="CX24:DF24"/>
    <mergeCell ref="DG24:DO24"/>
    <mergeCell ref="DP24:DX24"/>
    <mergeCell ref="DY24:EG24"/>
    <mergeCell ref="EH24:EP24"/>
    <mergeCell ref="DP27:DX27"/>
    <mergeCell ref="BN27:BV27"/>
    <mergeCell ref="DP22:DX22"/>
    <mergeCell ref="DY22:EG22"/>
    <mergeCell ref="EH22:EP22"/>
    <mergeCell ref="EQ22:EY22"/>
    <mergeCell ref="FI26:FQ26"/>
    <mergeCell ref="A29:D29"/>
    <mergeCell ref="A23:D23"/>
    <mergeCell ref="A24:D24"/>
    <mergeCell ref="A27:D27"/>
    <mergeCell ref="A25:D25"/>
    <mergeCell ref="E22:T22"/>
    <mergeCell ref="U22:AC22"/>
    <mergeCell ref="AD22:AL22"/>
    <mergeCell ref="AM22:AU22"/>
    <mergeCell ref="AV22:BD22"/>
    <mergeCell ref="BE22:BM22"/>
    <mergeCell ref="BN22:BV22"/>
    <mergeCell ref="BW22:CE22"/>
    <mergeCell ref="CF22:CN22"/>
    <mergeCell ref="CO22:CW22"/>
    <mergeCell ref="CX22:DF22"/>
    <mergeCell ref="DG22:DO22"/>
    <mergeCell ref="FI24:FQ24"/>
    <mergeCell ref="EQ24:EY24"/>
    <mergeCell ref="EH21:EP21"/>
    <mergeCell ref="EQ21:EY21"/>
    <mergeCell ref="BN20:BV20"/>
    <mergeCell ref="BW20:CE20"/>
    <mergeCell ref="CF20:CN20"/>
    <mergeCell ref="CO20:CW20"/>
    <mergeCell ref="CX20:DF20"/>
    <mergeCell ref="DG20:DO20"/>
    <mergeCell ref="DP20:DX20"/>
    <mergeCell ref="DY20:EG20"/>
    <mergeCell ref="EH20:EP20"/>
    <mergeCell ref="EQ20:EY20"/>
    <mergeCell ref="CF21:CN21"/>
    <mergeCell ref="CO21:CW21"/>
    <mergeCell ref="CX21:DF21"/>
    <mergeCell ref="DG21:DO21"/>
    <mergeCell ref="DP21:DX21"/>
    <mergeCell ref="DY21:EG21"/>
    <mergeCell ref="BE20:BM20"/>
    <mergeCell ref="EQ18:FH18"/>
    <mergeCell ref="E20:T20"/>
    <mergeCell ref="U20:AC20"/>
    <mergeCell ref="A22:D22"/>
    <mergeCell ref="A21:D21"/>
    <mergeCell ref="A20:D20"/>
    <mergeCell ref="AD20:AL20"/>
    <mergeCell ref="AM20:AU20"/>
    <mergeCell ref="AV20:BD20"/>
    <mergeCell ref="A16:D19"/>
    <mergeCell ref="E16:T19"/>
    <mergeCell ref="U16:AC19"/>
    <mergeCell ref="AD16:AL19"/>
    <mergeCell ref="AM16:AU19"/>
    <mergeCell ref="AV16:BD19"/>
    <mergeCell ref="E21:T21"/>
    <mergeCell ref="U21:AC21"/>
    <mergeCell ref="AD21:AL21"/>
    <mergeCell ref="AM21:AU21"/>
    <mergeCell ref="AV21:BD21"/>
    <mergeCell ref="BE21:BM21"/>
    <mergeCell ref="EZ20:FH20"/>
    <mergeCell ref="EZ21:FH21"/>
    <mergeCell ref="BW19:CE19"/>
    <mergeCell ref="CF19:CN19"/>
    <mergeCell ref="CO19:CW19"/>
    <mergeCell ref="CX19:DF19"/>
    <mergeCell ref="DY17:FH17"/>
    <mergeCell ref="FI17:GR17"/>
    <mergeCell ref="GS17:IB17"/>
    <mergeCell ref="BE18:BV18"/>
    <mergeCell ref="BW18:CN18"/>
    <mergeCell ref="GA18:GR18"/>
    <mergeCell ref="GS18:HJ18"/>
    <mergeCell ref="HK18:IB18"/>
    <mergeCell ref="FR19:FZ19"/>
    <mergeCell ref="GA19:GI19"/>
    <mergeCell ref="GJ19:GR19"/>
    <mergeCell ref="GS19:HA19"/>
    <mergeCell ref="HB19:HJ19"/>
    <mergeCell ref="HK19:HS19"/>
    <mergeCell ref="HT19:IB19"/>
    <mergeCell ref="FI19:FQ19"/>
    <mergeCell ref="CF11:DW11"/>
    <mergeCell ref="DX11:DZ11"/>
    <mergeCell ref="EA11:EL11"/>
    <mergeCell ref="EM11:EO11"/>
    <mergeCell ref="EP11:EU11"/>
    <mergeCell ref="BQ12:FL12"/>
    <mergeCell ref="DG19:DO19"/>
    <mergeCell ref="DP19:DX19"/>
    <mergeCell ref="BN21:BV21"/>
    <mergeCell ref="BW21:CE21"/>
    <mergeCell ref="BQ13:FL13"/>
    <mergeCell ref="CO18:DF18"/>
    <mergeCell ref="DG18:DX18"/>
    <mergeCell ref="DY18:EP18"/>
    <mergeCell ref="FI18:FZ18"/>
    <mergeCell ref="BE16:IB16"/>
    <mergeCell ref="BE17:CN17"/>
    <mergeCell ref="CO17:DX17"/>
    <mergeCell ref="BE19:BM19"/>
    <mergeCell ref="DY19:EG19"/>
    <mergeCell ref="EH19:EP19"/>
    <mergeCell ref="EQ19:EY19"/>
    <mergeCell ref="EZ19:FH19"/>
    <mergeCell ref="BN19:BV19"/>
    <mergeCell ref="GS23:HA23"/>
    <mergeCell ref="HB23:HJ23"/>
    <mergeCell ref="HT21:IB21"/>
    <mergeCell ref="GA21:GI21"/>
    <mergeCell ref="GJ21:GR21"/>
    <mergeCell ref="GS21:HA21"/>
    <mergeCell ref="HB21:HJ21"/>
    <mergeCell ref="HK21:HS21"/>
    <mergeCell ref="FI20:FQ20"/>
    <mergeCell ref="FR20:FZ20"/>
    <mergeCell ref="GA20:GI20"/>
    <mergeCell ref="GJ20:GR20"/>
    <mergeCell ref="GS20:HA20"/>
    <mergeCell ref="HB20:HJ20"/>
    <mergeCell ref="HK20:HS20"/>
    <mergeCell ref="HT20:IB20"/>
    <mergeCell ref="FI21:FQ21"/>
    <mergeCell ref="FR21:FZ21"/>
    <mergeCell ref="DY25:EG25"/>
    <mergeCell ref="EH25:EP25"/>
    <mergeCell ref="GS22:HA22"/>
    <mergeCell ref="HB22:HJ22"/>
    <mergeCell ref="HK22:HS22"/>
    <mergeCell ref="HT22:IB22"/>
    <mergeCell ref="E23:T23"/>
    <mergeCell ref="U23:AC23"/>
    <mergeCell ref="AD23:AL23"/>
    <mergeCell ref="AM23:AU23"/>
    <mergeCell ref="AV23:BD23"/>
    <mergeCell ref="BE23:BM23"/>
    <mergeCell ref="FI22:FQ22"/>
    <mergeCell ref="FR22:FZ22"/>
    <mergeCell ref="GA22:GI22"/>
    <mergeCell ref="GJ22:GR22"/>
    <mergeCell ref="EZ22:FH22"/>
    <mergeCell ref="FR23:FZ23"/>
    <mergeCell ref="GA23:GI23"/>
    <mergeCell ref="GJ23:GR23"/>
    <mergeCell ref="EZ23:FH23"/>
    <mergeCell ref="FI23:FQ23"/>
    <mergeCell ref="HK23:HS23"/>
    <mergeCell ref="HT23:IB23"/>
    <mergeCell ref="FR24:FZ24"/>
    <mergeCell ref="HT24:IB24"/>
    <mergeCell ref="GA24:GI24"/>
    <mergeCell ref="GJ24:GR24"/>
    <mergeCell ref="GS24:HA24"/>
    <mergeCell ref="HB24:HJ24"/>
    <mergeCell ref="HK24:HS24"/>
    <mergeCell ref="BW26:CE26"/>
    <mergeCell ref="CF26:CN26"/>
    <mergeCell ref="CO26:CW26"/>
    <mergeCell ref="CX26:DF26"/>
    <mergeCell ref="DG26:DO26"/>
    <mergeCell ref="DP26:DX26"/>
    <mergeCell ref="DY26:EG26"/>
    <mergeCell ref="EH26:EP26"/>
    <mergeCell ref="EQ26:EY26"/>
    <mergeCell ref="GJ25:GR25"/>
    <mergeCell ref="GS25:HA25"/>
    <mergeCell ref="HB25:HJ25"/>
    <mergeCell ref="HK25:HS25"/>
    <mergeCell ref="HT25:IB25"/>
    <mergeCell ref="FR25:FZ25"/>
    <mergeCell ref="GA25:GI25"/>
    <mergeCell ref="DP25:DX25"/>
    <mergeCell ref="HT27:IB27"/>
    <mergeCell ref="E26:T26"/>
    <mergeCell ref="U26:AC26"/>
    <mergeCell ref="AD26:AL26"/>
    <mergeCell ref="AM26:AU26"/>
    <mergeCell ref="AV26:BD26"/>
    <mergeCell ref="EZ26:FH26"/>
    <mergeCell ref="BW27:CE27"/>
    <mergeCell ref="CF27:CN27"/>
    <mergeCell ref="CO27:CW27"/>
    <mergeCell ref="FR26:FZ26"/>
    <mergeCell ref="GA26:GI26"/>
    <mergeCell ref="GJ26:GR26"/>
    <mergeCell ref="GS26:HA26"/>
    <mergeCell ref="FR27:FZ27"/>
    <mergeCell ref="GA27:GI27"/>
    <mergeCell ref="GJ27:GR27"/>
    <mergeCell ref="GS27:HA27"/>
    <mergeCell ref="HB26:HJ26"/>
    <mergeCell ref="HK26:HS26"/>
    <mergeCell ref="HT26:IB26"/>
    <mergeCell ref="E27:T27"/>
    <mergeCell ref="U27:AC27"/>
    <mergeCell ref="AD27:AL27"/>
    <mergeCell ref="EH27:EP27"/>
    <mergeCell ref="EQ27:EY27"/>
    <mergeCell ref="EZ27:FH27"/>
    <mergeCell ref="AV29:BD29"/>
    <mergeCell ref="BE29:BM29"/>
    <mergeCell ref="EZ29:FH29"/>
    <mergeCell ref="EQ28:EY28"/>
    <mergeCell ref="EZ28:FH28"/>
    <mergeCell ref="CO28:CW28"/>
    <mergeCell ref="CX28:DF28"/>
    <mergeCell ref="DG28:DO28"/>
    <mergeCell ref="DP28:DX28"/>
    <mergeCell ref="DY28:EG28"/>
    <mergeCell ref="EH28:EP28"/>
    <mergeCell ref="CF29:CN29"/>
    <mergeCell ref="CO29:CW29"/>
    <mergeCell ref="CX27:DF27"/>
    <mergeCell ref="DG27:DO27"/>
    <mergeCell ref="HT29:IB29"/>
    <mergeCell ref="AV31:BV31"/>
    <mergeCell ref="FR28:FZ28"/>
    <mergeCell ref="GA28:GI28"/>
    <mergeCell ref="GJ28:GR28"/>
    <mergeCell ref="GS28:HA28"/>
    <mergeCell ref="HB28:HJ28"/>
    <mergeCell ref="HK28:HS28"/>
    <mergeCell ref="HT28:IB28"/>
    <mergeCell ref="FI28:FQ28"/>
    <mergeCell ref="FI29:FQ29"/>
    <mergeCell ref="Q34:AS34"/>
    <mergeCell ref="U35:AL35"/>
    <mergeCell ref="AV35:BV35"/>
    <mergeCell ref="BN29:BV29"/>
    <mergeCell ref="BW29:CE29"/>
    <mergeCell ref="HB27:HJ27"/>
    <mergeCell ref="HK27:HS27"/>
    <mergeCell ref="GJ29:GR29"/>
    <mergeCell ref="GS29:HA29"/>
    <mergeCell ref="HB29:HJ29"/>
    <mergeCell ref="DY27:EG27"/>
    <mergeCell ref="AV32:BV32"/>
    <mergeCell ref="CF32:DF32"/>
    <mergeCell ref="AV34:BV34"/>
    <mergeCell ref="BN28:BV28"/>
    <mergeCell ref="BW28:CE28"/>
    <mergeCell ref="CF28:CN28"/>
    <mergeCell ref="FR29:FZ29"/>
    <mergeCell ref="GA29:GI29"/>
    <mergeCell ref="DP29:DX29"/>
    <mergeCell ref="DY29:EG29"/>
    <mergeCell ref="EH29:EP29"/>
    <mergeCell ref="EQ29:EY29"/>
    <mergeCell ref="HK29:HS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A1:FY30"/>
  <sheetViews>
    <sheetView topLeftCell="A20" zoomScale="79" zoomScaleNormal="79" workbookViewId="0">
      <selection activeCell="BZ21" activeCellId="2" sqref="AF21:AM21 AV21:BC21 BZ21:CF21"/>
    </sheetView>
  </sheetViews>
  <sheetFormatPr defaultColWidth="0.85546875" defaultRowHeight="12.75"/>
  <cols>
    <col min="1" max="153" width="0.85546875" style="238"/>
    <col min="154" max="154" width="1" style="238" customWidth="1"/>
    <col min="155" max="16384" width="0.85546875" style="238"/>
  </cols>
  <sheetData>
    <row r="1" spans="1:167" ht="11.25" customHeight="1">
      <c r="EC1" s="528" t="s">
        <v>48</v>
      </c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  <c r="FH1" s="528"/>
      <c r="FI1" s="528"/>
      <c r="FJ1" s="528"/>
      <c r="FK1" s="528"/>
    </row>
    <row r="2" spans="1:167" ht="11.25" customHeight="1"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  <c r="FH2" s="528"/>
      <c r="FI2" s="528"/>
      <c r="FJ2" s="528"/>
      <c r="FK2" s="528"/>
    </row>
    <row r="3" spans="1:167" ht="11.25" customHeight="1"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  <c r="FK3" s="528"/>
    </row>
    <row r="4" spans="1:167" ht="11.25" customHeight="1"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  <c r="FH4" s="528"/>
      <c r="FI4" s="528"/>
      <c r="FJ4" s="528"/>
      <c r="FK4" s="528"/>
    </row>
    <row r="5" spans="1:167" ht="25.5" customHeight="1"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  <c r="FH5" s="528"/>
      <c r="FI5" s="528"/>
      <c r="FJ5" s="528"/>
      <c r="FK5" s="528"/>
    </row>
    <row r="6" spans="1:167" s="240" customFormat="1" ht="15"/>
    <row r="7" spans="1:167" s="240" customFormat="1" ht="15">
      <c r="FB7" s="529" t="s">
        <v>49</v>
      </c>
      <c r="FC7" s="529"/>
      <c r="FD7" s="529"/>
      <c r="FE7" s="529"/>
      <c r="FF7" s="529"/>
      <c r="FG7" s="529"/>
      <c r="FH7" s="529"/>
      <c r="FI7" s="529"/>
      <c r="FJ7" s="529"/>
      <c r="FK7" s="529"/>
    </row>
    <row r="8" spans="1:167" s="240" customFormat="1" ht="25.9" customHeight="1"/>
    <row r="9" spans="1:167" s="262" customFormat="1" ht="15.75">
      <c r="AN9" s="263" t="s">
        <v>798</v>
      </c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4"/>
      <c r="DL9" s="264"/>
      <c r="DM9" s="264"/>
      <c r="DN9" s="264"/>
      <c r="DO9" s="265"/>
    </row>
    <row r="10" spans="1:167" s="240" customFormat="1" ht="15"/>
    <row r="11" spans="1:167" s="108" customFormat="1" ht="15">
      <c r="AH11" s="530" t="str">
        <f>'о расходовании субсидии'!A2</f>
        <v xml:space="preserve">АНО ЦСОН «Доброе дело» </v>
      </c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0"/>
      <c r="DB11" s="530"/>
      <c r="DC11" s="530"/>
      <c r="DD11" s="530"/>
      <c r="DE11" s="530"/>
      <c r="DF11" s="530"/>
      <c r="DG11" s="530"/>
      <c r="DH11" s="530"/>
      <c r="DI11" s="530"/>
      <c r="DJ11" s="530"/>
      <c r="DK11" s="530"/>
      <c r="DL11" s="530"/>
      <c r="DM11" s="530"/>
      <c r="DN11" s="530"/>
      <c r="DO11" s="530"/>
      <c r="DP11" s="530"/>
      <c r="DQ11" s="530"/>
      <c r="DR11" s="530"/>
      <c r="DS11" s="530"/>
      <c r="DT11" s="530"/>
      <c r="DU11" s="530"/>
      <c r="DV11" s="530"/>
      <c r="DW11" s="530"/>
      <c r="DX11" s="530"/>
      <c r="DY11" s="530"/>
      <c r="DZ11" s="530"/>
      <c r="EA11" s="530"/>
      <c r="EB11" s="530"/>
      <c r="EC11" s="530"/>
      <c r="ED11" s="530"/>
    </row>
    <row r="12" spans="1:167" s="242" customFormat="1" ht="12.75" customHeight="1">
      <c r="AH12" s="531" t="s">
        <v>29</v>
      </c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  <c r="BM12" s="531"/>
      <c r="BN12" s="531"/>
      <c r="BO12" s="531"/>
      <c r="BP12" s="531"/>
      <c r="BQ12" s="531"/>
      <c r="BR12" s="531"/>
      <c r="BS12" s="531"/>
      <c r="BT12" s="531"/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1"/>
      <c r="CG12" s="531"/>
      <c r="CH12" s="531"/>
      <c r="CI12" s="531"/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1"/>
      <c r="CW12" s="531"/>
      <c r="CX12" s="531"/>
      <c r="CY12" s="531"/>
      <c r="CZ12" s="531"/>
      <c r="DA12" s="531"/>
      <c r="DB12" s="531"/>
      <c r="DC12" s="531"/>
      <c r="DD12" s="531"/>
      <c r="DE12" s="531"/>
      <c r="DF12" s="531"/>
      <c r="DG12" s="531"/>
      <c r="DH12" s="531"/>
      <c r="DI12" s="531"/>
      <c r="DJ12" s="531"/>
      <c r="DK12" s="531"/>
      <c r="DL12" s="531"/>
      <c r="DM12" s="531"/>
      <c r="DN12" s="531"/>
      <c r="DO12" s="531"/>
      <c r="DP12" s="531"/>
      <c r="DQ12" s="531"/>
      <c r="DR12" s="531"/>
      <c r="DS12" s="531"/>
      <c r="DT12" s="531"/>
      <c r="DU12" s="531"/>
      <c r="DV12" s="531"/>
      <c r="DW12" s="531"/>
      <c r="DX12" s="531"/>
      <c r="DY12" s="531"/>
      <c r="DZ12" s="531"/>
      <c r="EA12" s="531"/>
      <c r="EB12" s="531"/>
      <c r="EC12" s="531"/>
      <c r="ED12" s="531"/>
    </row>
    <row r="13" spans="1:167" s="240" customFormat="1" ht="15"/>
    <row r="14" spans="1:167" s="242" customFormat="1" ht="9.75" customHeight="1">
      <c r="B14" s="242" t="s">
        <v>50</v>
      </c>
    </row>
    <row r="15" spans="1:167" s="242" customFormat="1" ht="12.75" customHeight="1">
      <c r="A15" s="513" t="s">
        <v>51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5"/>
      <c r="P15" s="522" t="s">
        <v>52</v>
      </c>
      <c r="Q15" s="523"/>
      <c r="R15" s="523"/>
      <c r="S15" s="523"/>
      <c r="T15" s="523"/>
      <c r="U15" s="523"/>
      <c r="V15" s="523"/>
      <c r="W15" s="524"/>
      <c r="X15" s="522" t="s">
        <v>53</v>
      </c>
      <c r="Y15" s="523"/>
      <c r="Z15" s="523"/>
      <c r="AA15" s="523"/>
      <c r="AB15" s="523"/>
      <c r="AC15" s="523"/>
      <c r="AD15" s="523"/>
      <c r="AE15" s="524"/>
      <c r="AF15" s="538" t="s">
        <v>54</v>
      </c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39"/>
      <c r="BG15" s="539"/>
      <c r="BH15" s="539"/>
      <c r="BI15" s="539"/>
      <c r="BJ15" s="539"/>
      <c r="BK15" s="539"/>
      <c r="BL15" s="539"/>
      <c r="BM15" s="539"/>
      <c r="BN15" s="539"/>
      <c r="BO15" s="539"/>
      <c r="BP15" s="539"/>
      <c r="BQ15" s="539"/>
      <c r="BR15" s="539"/>
      <c r="BS15" s="539"/>
      <c r="BT15" s="539"/>
      <c r="BU15" s="539"/>
      <c r="BV15" s="539"/>
      <c r="BW15" s="539"/>
      <c r="BX15" s="539"/>
      <c r="BY15" s="539"/>
      <c r="BZ15" s="539"/>
      <c r="CA15" s="539"/>
      <c r="CB15" s="539"/>
      <c r="CC15" s="539"/>
      <c r="CD15" s="539"/>
      <c r="CE15" s="539"/>
      <c r="CF15" s="539"/>
      <c r="CG15" s="539"/>
      <c r="CH15" s="539"/>
      <c r="CI15" s="539"/>
      <c r="CJ15" s="539"/>
      <c r="CK15" s="539"/>
      <c r="CL15" s="539"/>
      <c r="CM15" s="539"/>
      <c r="CN15" s="539"/>
      <c r="CO15" s="539"/>
      <c r="CP15" s="539"/>
      <c r="CQ15" s="539"/>
      <c r="CR15" s="539"/>
      <c r="CS15" s="539"/>
      <c r="CT15" s="539"/>
      <c r="CU15" s="539"/>
      <c r="CV15" s="539"/>
      <c r="CW15" s="539"/>
      <c r="CX15" s="539"/>
      <c r="CY15" s="539"/>
      <c r="CZ15" s="539"/>
      <c r="DA15" s="539"/>
      <c r="DB15" s="539"/>
      <c r="DC15" s="539"/>
      <c r="DD15" s="539"/>
      <c r="DE15" s="539"/>
      <c r="DF15" s="539"/>
      <c r="DG15" s="539"/>
      <c r="DH15" s="539"/>
      <c r="DI15" s="539"/>
      <c r="DJ15" s="539"/>
      <c r="DK15" s="539"/>
      <c r="DL15" s="539"/>
      <c r="DM15" s="539"/>
      <c r="DN15" s="539"/>
      <c r="DO15" s="539"/>
      <c r="DP15" s="539"/>
      <c r="DQ15" s="539"/>
      <c r="DR15" s="539"/>
      <c r="DS15" s="539"/>
      <c r="DT15" s="539"/>
      <c r="DU15" s="539"/>
      <c r="DV15" s="539"/>
      <c r="DW15" s="539"/>
      <c r="DX15" s="539"/>
      <c r="DY15" s="539"/>
      <c r="DZ15" s="539"/>
      <c r="EA15" s="539"/>
      <c r="EB15" s="539"/>
      <c r="EC15" s="539"/>
      <c r="ED15" s="539"/>
      <c r="EE15" s="539"/>
      <c r="EF15" s="539"/>
      <c r="EG15" s="539"/>
      <c r="EH15" s="539"/>
      <c r="EI15" s="539"/>
      <c r="EJ15" s="539"/>
      <c r="EK15" s="539"/>
      <c r="EL15" s="539"/>
      <c r="EM15" s="539"/>
      <c r="EN15" s="539"/>
      <c r="EO15" s="539"/>
      <c r="EP15" s="539"/>
      <c r="EQ15" s="539"/>
      <c r="ER15" s="539"/>
      <c r="ES15" s="539"/>
      <c r="ET15" s="539"/>
      <c r="EU15" s="540"/>
      <c r="EV15" s="513" t="s">
        <v>55</v>
      </c>
      <c r="EW15" s="514"/>
      <c r="EX15" s="514"/>
      <c r="EY15" s="514"/>
      <c r="EZ15" s="514"/>
      <c r="FA15" s="514"/>
      <c r="FB15" s="514"/>
      <c r="FC15" s="514"/>
      <c r="FD15" s="514"/>
      <c r="FE15" s="514"/>
      <c r="FF15" s="514"/>
      <c r="FG15" s="514"/>
      <c r="FH15" s="514"/>
      <c r="FI15" s="514"/>
      <c r="FJ15" s="514"/>
      <c r="FK15" s="515"/>
    </row>
    <row r="16" spans="1:167" s="242" customFormat="1" ht="201.75" customHeight="1">
      <c r="A16" s="516"/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8"/>
      <c r="P16" s="525"/>
      <c r="Q16" s="526"/>
      <c r="R16" s="526"/>
      <c r="S16" s="526"/>
      <c r="T16" s="526"/>
      <c r="U16" s="526"/>
      <c r="V16" s="526"/>
      <c r="W16" s="527"/>
      <c r="X16" s="525"/>
      <c r="Y16" s="526"/>
      <c r="Z16" s="526"/>
      <c r="AA16" s="526"/>
      <c r="AB16" s="526"/>
      <c r="AC16" s="526"/>
      <c r="AD16" s="526"/>
      <c r="AE16" s="527"/>
      <c r="AF16" s="510" t="s">
        <v>56</v>
      </c>
      <c r="AG16" s="511"/>
      <c r="AH16" s="511"/>
      <c r="AI16" s="511"/>
      <c r="AJ16" s="511"/>
      <c r="AK16" s="511"/>
      <c r="AL16" s="511"/>
      <c r="AM16" s="511"/>
      <c r="AN16" s="511"/>
      <c r="AO16" s="511"/>
      <c r="AP16" s="511"/>
      <c r="AQ16" s="511"/>
      <c r="AR16" s="511"/>
      <c r="AS16" s="511"/>
      <c r="AT16" s="511"/>
      <c r="AU16" s="512"/>
      <c r="AV16" s="510" t="s">
        <v>57</v>
      </c>
      <c r="AW16" s="511"/>
      <c r="AX16" s="511"/>
      <c r="AY16" s="511"/>
      <c r="AZ16" s="511"/>
      <c r="BA16" s="511"/>
      <c r="BB16" s="511"/>
      <c r="BC16" s="511"/>
      <c r="BD16" s="511"/>
      <c r="BE16" s="511"/>
      <c r="BF16" s="511"/>
      <c r="BG16" s="511"/>
      <c r="BH16" s="511"/>
      <c r="BI16" s="511"/>
      <c r="BJ16" s="511"/>
      <c r="BK16" s="512"/>
      <c r="BL16" s="510" t="s">
        <v>58</v>
      </c>
      <c r="BM16" s="511"/>
      <c r="BN16" s="511"/>
      <c r="BO16" s="511"/>
      <c r="BP16" s="511"/>
      <c r="BQ16" s="511"/>
      <c r="BR16" s="511"/>
      <c r="BS16" s="511"/>
      <c r="BT16" s="511"/>
      <c r="BU16" s="511"/>
      <c r="BV16" s="511"/>
      <c r="BW16" s="511"/>
      <c r="BX16" s="511"/>
      <c r="BY16" s="512"/>
      <c r="BZ16" s="510" t="s">
        <v>59</v>
      </c>
      <c r="CA16" s="511"/>
      <c r="CB16" s="511"/>
      <c r="CC16" s="511"/>
      <c r="CD16" s="511"/>
      <c r="CE16" s="511"/>
      <c r="CF16" s="511"/>
      <c r="CG16" s="511"/>
      <c r="CH16" s="511"/>
      <c r="CI16" s="511"/>
      <c r="CJ16" s="511"/>
      <c r="CK16" s="511"/>
      <c r="CL16" s="511"/>
      <c r="CM16" s="512"/>
      <c r="CN16" s="510" t="s">
        <v>60</v>
      </c>
      <c r="CO16" s="511"/>
      <c r="CP16" s="511"/>
      <c r="CQ16" s="511"/>
      <c r="CR16" s="511"/>
      <c r="CS16" s="511"/>
      <c r="CT16" s="511"/>
      <c r="CU16" s="511"/>
      <c r="CV16" s="511"/>
      <c r="CW16" s="511"/>
      <c r="CX16" s="511"/>
      <c r="CY16" s="511"/>
      <c r="CZ16" s="511"/>
      <c r="DA16" s="511"/>
      <c r="DB16" s="511"/>
      <c r="DC16" s="512"/>
      <c r="DD16" s="510" t="s">
        <v>61</v>
      </c>
      <c r="DE16" s="511"/>
      <c r="DF16" s="511"/>
      <c r="DG16" s="511"/>
      <c r="DH16" s="511"/>
      <c r="DI16" s="511"/>
      <c r="DJ16" s="511"/>
      <c r="DK16" s="511"/>
      <c r="DL16" s="511"/>
      <c r="DM16" s="511"/>
      <c r="DN16" s="511"/>
      <c r="DO16" s="511"/>
      <c r="DP16" s="511"/>
      <c r="DQ16" s="511"/>
      <c r="DR16" s="511"/>
      <c r="DS16" s="512"/>
      <c r="DT16" s="510" t="s">
        <v>62</v>
      </c>
      <c r="DU16" s="511"/>
      <c r="DV16" s="511"/>
      <c r="DW16" s="511"/>
      <c r="DX16" s="511"/>
      <c r="DY16" s="511"/>
      <c r="DZ16" s="511"/>
      <c r="EA16" s="511"/>
      <c r="EB16" s="511"/>
      <c r="EC16" s="511"/>
      <c r="ED16" s="511"/>
      <c r="EE16" s="511"/>
      <c r="EF16" s="511"/>
      <c r="EG16" s="512"/>
      <c r="EH16" s="510" t="s">
        <v>63</v>
      </c>
      <c r="EI16" s="511"/>
      <c r="EJ16" s="511"/>
      <c r="EK16" s="511"/>
      <c r="EL16" s="511"/>
      <c r="EM16" s="511"/>
      <c r="EN16" s="511"/>
      <c r="EO16" s="511"/>
      <c r="EP16" s="511"/>
      <c r="EQ16" s="511"/>
      <c r="ER16" s="511"/>
      <c r="ES16" s="511"/>
      <c r="ET16" s="511"/>
      <c r="EU16" s="512"/>
      <c r="EV16" s="519"/>
      <c r="EW16" s="520"/>
      <c r="EX16" s="520"/>
      <c r="EY16" s="520"/>
      <c r="EZ16" s="520"/>
      <c r="FA16" s="520"/>
      <c r="FB16" s="520"/>
      <c r="FC16" s="520"/>
      <c r="FD16" s="520"/>
      <c r="FE16" s="520"/>
      <c r="FF16" s="520"/>
      <c r="FG16" s="520"/>
      <c r="FH16" s="520"/>
      <c r="FI16" s="520"/>
      <c r="FJ16" s="520"/>
      <c r="FK16" s="521"/>
    </row>
    <row r="17" spans="1:181" s="242" customFormat="1" ht="84" customHeight="1">
      <c r="A17" s="519"/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1"/>
      <c r="P17" s="510"/>
      <c r="Q17" s="511"/>
      <c r="R17" s="511"/>
      <c r="S17" s="511"/>
      <c r="T17" s="511"/>
      <c r="U17" s="511"/>
      <c r="V17" s="511"/>
      <c r="W17" s="512"/>
      <c r="X17" s="510"/>
      <c r="Y17" s="511"/>
      <c r="Z17" s="511"/>
      <c r="AA17" s="511"/>
      <c r="AB17" s="511"/>
      <c r="AC17" s="511"/>
      <c r="AD17" s="511"/>
      <c r="AE17" s="512"/>
      <c r="AF17" s="510" t="s">
        <v>64</v>
      </c>
      <c r="AG17" s="511"/>
      <c r="AH17" s="511"/>
      <c r="AI17" s="511"/>
      <c r="AJ17" s="511"/>
      <c r="AK17" s="511"/>
      <c r="AL17" s="511"/>
      <c r="AM17" s="512"/>
      <c r="AN17" s="510" t="s">
        <v>65</v>
      </c>
      <c r="AO17" s="511"/>
      <c r="AP17" s="511"/>
      <c r="AQ17" s="511"/>
      <c r="AR17" s="511"/>
      <c r="AS17" s="511"/>
      <c r="AT17" s="511"/>
      <c r="AU17" s="512"/>
      <c r="AV17" s="510" t="s">
        <v>64</v>
      </c>
      <c r="AW17" s="511"/>
      <c r="AX17" s="511"/>
      <c r="AY17" s="511"/>
      <c r="AZ17" s="511"/>
      <c r="BA17" s="511"/>
      <c r="BB17" s="511"/>
      <c r="BC17" s="512"/>
      <c r="BD17" s="510" t="s">
        <v>65</v>
      </c>
      <c r="BE17" s="511"/>
      <c r="BF17" s="511"/>
      <c r="BG17" s="511"/>
      <c r="BH17" s="511"/>
      <c r="BI17" s="511"/>
      <c r="BJ17" s="511"/>
      <c r="BK17" s="512"/>
      <c r="BL17" s="510" t="s">
        <v>64</v>
      </c>
      <c r="BM17" s="511"/>
      <c r="BN17" s="511"/>
      <c r="BO17" s="511"/>
      <c r="BP17" s="511"/>
      <c r="BQ17" s="511"/>
      <c r="BR17" s="512"/>
      <c r="BS17" s="510" t="s">
        <v>65</v>
      </c>
      <c r="BT17" s="511"/>
      <c r="BU17" s="511"/>
      <c r="BV17" s="511"/>
      <c r="BW17" s="511"/>
      <c r="BX17" s="511"/>
      <c r="BY17" s="512"/>
      <c r="BZ17" s="510" t="s">
        <v>64</v>
      </c>
      <c r="CA17" s="511"/>
      <c r="CB17" s="511"/>
      <c r="CC17" s="511"/>
      <c r="CD17" s="511"/>
      <c r="CE17" s="511"/>
      <c r="CF17" s="512"/>
      <c r="CG17" s="510" t="s">
        <v>65</v>
      </c>
      <c r="CH17" s="511"/>
      <c r="CI17" s="511"/>
      <c r="CJ17" s="511"/>
      <c r="CK17" s="511"/>
      <c r="CL17" s="511"/>
      <c r="CM17" s="512"/>
      <c r="CN17" s="510" t="s">
        <v>64</v>
      </c>
      <c r="CO17" s="511"/>
      <c r="CP17" s="511"/>
      <c r="CQ17" s="511"/>
      <c r="CR17" s="511"/>
      <c r="CS17" s="511"/>
      <c r="CT17" s="511"/>
      <c r="CU17" s="512"/>
      <c r="CV17" s="510" t="s">
        <v>65</v>
      </c>
      <c r="CW17" s="511"/>
      <c r="CX17" s="511"/>
      <c r="CY17" s="511"/>
      <c r="CZ17" s="511"/>
      <c r="DA17" s="511"/>
      <c r="DB17" s="511"/>
      <c r="DC17" s="512"/>
      <c r="DD17" s="510" t="s">
        <v>64</v>
      </c>
      <c r="DE17" s="511"/>
      <c r="DF17" s="511"/>
      <c r="DG17" s="511"/>
      <c r="DH17" s="511"/>
      <c r="DI17" s="511"/>
      <c r="DJ17" s="511"/>
      <c r="DK17" s="512"/>
      <c r="DL17" s="510" t="s">
        <v>65</v>
      </c>
      <c r="DM17" s="511"/>
      <c r="DN17" s="511"/>
      <c r="DO17" s="511"/>
      <c r="DP17" s="511"/>
      <c r="DQ17" s="511"/>
      <c r="DR17" s="511"/>
      <c r="DS17" s="512"/>
      <c r="DT17" s="510" t="s">
        <v>64</v>
      </c>
      <c r="DU17" s="511"/>
      <c r="DV17" s="511"/>
      <c r="DW17" s="511"/>
      <c r="DX17" s="511"/>
      <c r="DY17" s="511"/>
      <c r="DZ17" s="512"/>
      <c r="EA17" s="510" t="s">
        <v>65</v>
      </c>
      <c r="EB17" s="511"/>
      <c r="EC17" s="511"/>
      <c r="ED17" s="511"/>
      <c r="EE17" s="511"/>
      <c r="EF17" s="511"/>
      <c r="EG17" s="512"/>
      <c r="EH17" s="510" t="s">
        <v>64</v>
      </c>
      <c r="EI17" s="511"/>
      <c r="EJ17" s="511"/>
      <c r="EK17" s="511"/>
      <c r="EL17" s="511"/>
      <c r="EM17" s="511"/>
      <c r="EN17" s="512"/>
      <c r="EO17" s="510" t="s">
        <v>65</v>
      </c>
      <c r="EP17" s="511"/>
      <c r="EQ17" s="511"/>
      <c r="ER17" s="511"/>
      <c r="ES17" s="511"/>
      <c r="ET17" s="511"/>
      <c r="EU17" s="512"/>
      <c r="EV17" s="510" t="s">
        <v>35</v>
      </c>
      <c r="EW17" s="511"/>
      <c r="EX17" s="511"/>
      <c r="EY17" s="511"/>
      <c r="EZ17" s="511"/>
      <c r="FA17" s="511"/>
      <c r="FB17" s="511"/>
      <c r="FC17" s="512"/>
      <c r="FD17" s="510" t="s">
        <v>65</v>
      </c>
      <c r="FE17" s="511"/>
      <c r="FF17" s="511"/>
      <c r="FG17" s="511"/>
      <c r="FH17" s="511"/>
      <c r="FI17" s="511"/>
      <c r="FJ17" s="511"/>
      <c r="FK17" s="512"/>
      <c r="FY17" s="22"/>
    </row>
    <row r="18" spans="1:181" s="242" customFormat="1" ht="14.25" customHeight="1">
      <c r="A18" s="507">
        <v>1</v>
      </c>
      <c r="B18" s="508"/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9"/>
      <c r="P18" s="507">
        <v>2</v>
      </c>
      <c r="Q18" s="508"/>
      <c r="R18" s="508"/>
      <c r="S18" s="508"/>
      <c r="T18" s="508"/>
      <c r="U18" s="508"/>
      <c r="V18" s="508"/>
      <c r="W18" s="509"/>
      <c r="X18" s="507">
        <v>3</v>
      </c>
      <c r="Y18" s="508"/>
      <c r="Z18" s="508"/>
      <c r="AA18" s="508"/>
      <c r="AB18" s="508"/>
      <c r="AC18" s="508"/>
      <c r="AD18" s="508"/>
      <c r="AE18" s="509"/>
      <c r="AF18" s="507">
        <v>4</v>
      </c>
      <c r="AG18" s="508"/>
      <c r="AH18" s="508"/>
      <c r="AI18" s="508"/>
      <c r="AJ18" s="508"/>
      <c r="AK18" s="508"/>
      <c r="AL18" s="508"/>
      <c r="AM18" s="509"/>
      <c r="AN18" s="507">
        <v>5</v>
      </c>
      <c r="AO18" s="508"/>
      <c r="AP18" s="508"/>
      <c r="AQ18" s="508"/>
      <c r="AR18" s="508"/>
      <c r="AS18" s="508"/>
      <c r="AT18" s="508"/>
      <c r="AU18" s="509"/>
      <c r="AV18" s="507">
        <v>6</v>
      </c>
      <c r="AW18" s="508"/>
      <c r="AX18" s="508"/>
      <c r="AY18" s="508"/>
      <c r="AZ18" s="508"/>
      <c r="BA18" s="508"/>
      <c r="BB18" s="508"/>
      <c r="BC18" s="509"/>
      <c r="BD18" s="507">
        <v>7</v>
      </c>
      <c r="BE18" s="508"/>
      <c r="BF18" s="508"/>
      <c r="BG18" s="508"/>
      <c r="BH18" s="508"/>
      <c r="BI18" s="508"/>
      <c r="BJ18" s="508"/>
      <c r="BK18" s="509"/>
      <c r="BL18" s="507">
        <v>8</v>
      </c>
      <c r="BM18" s="508"/>
      <c r="BN18" s="508"/>
      <c r="BO18" s="508"/>
      <c r="BP18" s="508"/>
      <c r="BQ18" s="508"/>
      <c r="BR18" s="509"/>
      <c r="BS18" s="507">
        <v>9</v>
      </c>
      <c r="BT18" s="508"/>
      <c r="BU18" s="508"/>
      <c r="BV18" s="508"/>
      <c r="BW18" s="508"/>
      <c r="BX18" s="508"/>
      <c r="BY18" s="509"/>
      <c r="BZ18" s="507">
        <v>10</v>
      </c>
      <c r="CA18" s="508"/>
      <c r="CB18" s="508"/>
      <c r="CC18" s="508"/>
      <c r="CD18" s="508"/>
      <c r="CE18" s="508"/>
      <c r="CF18" s="509"/>
      <c r="CG18" s="507">
        <v>11</v>
      </c>
      <c r="CH18" s="508"/>
      <c r="CI18" s="508"/>
      <c r="CJ18" s="508"/>
      <c r="CK18" s="508"/>
      <c r="CL18" s="508"/>
      <c r="CM18" s="509"/>
      <c r="CN18" s="507">
        <v>12</v>
      </c>
      <c r="CO18" s="508"/>
      <c r="CP18" s="508"/>
      <c r="CQ18" s="508"/>
      <c r="CR18" s="508"/>
      <c r="CS18" s="508"/>
      <c r="CT18" s="508"/>
      <c r="CU18" s="509"/>
      <c r="CV18" s="507">
        <v>13</v>
      </c>
      <c r="CW18" s="508"/>
      <c r="CX18" s="508"/>
      <c r="CY18" s="508"/>
      <c r="CZ18" s="508"/>
      <c r="DA18" s="508"/>
      <c r="DB18" s="508"/>
      <c r="DC18" s="509"/>
      <c r="DD18" s="507">
        <v>14</v>
      </c>
      <c r="DE18" s="508"/>
      <c r="DF18" s="508"/>
      <c r="DG18" s="508"/>
      <c r="DH18" s="508"/>
      <c r="DI18" s="508"/>
      <c r="DJ18" s="508"/>
      <c r="DK18" s="509"/>
      <c r="DL18" s="507">
        <v>15</v>
      </c>
      <c r="DM18" s="508"/>
      <c r="DN18" s="508"/>
      <c r="DO18" s="508"/>
      <c r="DP18" s="508"/>
      <c r="DQ18" s="508"/>
      <c r="DR18" s="508"/>
      <c r="DS18" s="509"/>
      <c r="DT18" s="507">
        <v>16</v>
      </c>
      <c r="DU18" s="508"/>
      <c r="DV18" s="508"/>
      <c r="DW18" s="508"/>
      <c r="DX18" s="508"/>
      <c r="DY18" s="508"/>
      <c r="DZ18" s="509"/>
      <c r="EA18" s="507">
        <v>17</v>
      </c>
      <c r="EB18" s="508"/>
      <c r="EC18" s="508"/>
      <c r="ED18" s="508"/>
      <c r="EE18" s="508"/>
      <c r="EF18" s="508"/>
      <c r="EG18" s="509"/>
      <c r="EH18" s="507">
        <v>18</v>
      </c>
      <c r="EI18" s="508"/>
      <c r="EJ18" s="508"/>
      <c r="EK18" s="508"/>
      <c r="EL18" s="508"/>
      <c r="EM18" s="508"/>
      <c r="EN18" s="509"/>
      <c r="EO18" s="507">
        <v>19</v>
      </c>
      <c r="EP18" s="508"/>
      <c r="EQ18" s="508"/>
      <c r="ER18" s="508"/>
      <c r="ES18" s="508"/>
      <c r="ET18" s="508"/>
      <c r="EU18" s="509"/>
      <c r="EV18" s="541">
        <v>20</v>
      </c>
      <c r="EW18" s="542"/>
      <c r="EX18" s="542"/>
      <c r="EY18" s="542"/>
      <c r="EZ18" s="542"/>
      <c r="FA18" s="542"/>
      <c r="FB18" s="542"/>
      <c r="FC18" s="543"/>
      <c r="FD18" s="541">
        <v>21</v>
      </c>
      <c r="FE18" s="542"/>
      <c r="FF18" s="542"/>
      <c r="FG18" s="542"/>
      <c r="FH18" s="542"/>
      <c r="FI18" s="542"/>
      <c r="FJ18" s="542"/>
      <c r="FK18" s="543"/>
    </row>
    <row r="19" spans="1:181" s="242" customFormat="1" ht="99.75" customHeight="1">
      <c r="A19" s="544" t="s">
        <v>66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6"/>
      <c r="P19" s="535"/>
      <c r="Q19" s="536"/>
      <c r="R19" s="536"/>
      <c r="S19" s="536"/>
      <c r="T19" s="536"/>
      <c r="U19" s="536"/>
      <c r="V19" s="536"/>
      <c r="W19" s="537"/>
      <c r="X19" s="535"/>
      <c r="Y19" s="536"/>
      <c r="Z19" s="536"/>
      <c r="AA19" s="536"/>
      <c r="AB19" s="536"/>
      <c r="AC19" s="536"/>
      <c r="AD19" s="536"/>
      <c r="AE19" s="537"/>
      <c r="AF19" s="535"/>
      <c r="AG19" s="536"/>
      <c r="AH19" s="536"/>
      <c r="AI19" s="536"/>
      <c r="AJ19" s="536"/>
      <c r="AK19" s="536"/>
      <c r="AL19" s="536"/>
      <c r="AM19" s="537"/>
      <c r="AN19" s="535"/>
      <c r="AO19" s="536"/>
      <c r="AP19" s="536"/>
      <c r="AQ19" s="536"/>
      <c r="AR19" s="536"/>
      <c r="AS19" s="536"/>
      <c r="AT19" s="536"/>
      <c r="AU19" s="537"/>
      <c r="AV19" s="535"/>
      <c r="AW19" s="536"/>
      <c r="AX19" s="536"/>
      <c r="AY19" s="536"/>
      <c r="AZ19" s="536"/>
      <c r="BA19" s="536"/>
      <c r="BB19" s="536"/>
      <c r="BC19" s="537"/>
      <c r="BD19" s="535"/>
      <c r="BE19" s="536"/>
      <c r="BF19" s="536"/>
      <c r="BG19" s="536"/>
      <c r="BH19" s="536"/>
      <c r="BI19" s="536"/>
      <c r="BJ19" s="536"/>
      <c r="BK19" s="537"/>
      <c r="BL19" s="535"/>
      <c r="BM19" s="536"/>
      <c r="BN19" s="536"/>
      <c r="BO19" s="536"/>
      <c r="BP19" s="536"/>
      <c r="BQ19" s="536"/>
      <c r="BR19" s="537"/>
      <c r="BS19" s="535"/>
      <c r="BT19" s="536"/>
      <c r="BU19" s="536"/>
      <c r="BV19" s="536"/>
      <c r="BW19" s="536"/>
      <c r="BX19" s="536"/>
      <c r="BY19" s="537"/>
      <c r="BZ19" s="535"/>
      <c r="CA19" s="536"/>
      <c r="CB19" s="536"/>
      <c r="CC19" s="536"/>
      <c r="CD19" s="536"/>
      <c r="CE19" s="536"/>
      <c r="CF19" s="537"/>
      <c r="CG19" s="535"/>
      <c r="CH19" s="536"/>
      <c r="CI19" s="536"/>
      <c r="CJ19" s="536"/>
      <c r="CK19" s="536"/>
      <c r="CL19" s="536"/>
      <c r="CM19" s="537"/>
      <c r="CN19" s="535"/>
      <c r="CO19" s="536"/>
      <c r="CP19" s="536"/>
      <c r="CQ19" s="536"/>
      <c r="CR19" s="536"/>
      <c r="CS19" s="536"/>
      <c r="CT19" s="536"/>
      <c r="CU19" s="537"/>
      <c r="CV19" s="535"/>
      <c r="CW19" s="536"/>
      <c r="CX19" s="536"/>
      <c r="CY19" s="536"/>
      <c r="CZ19" s="536"/>
      <c r="DA19" s="536"/>
      <c r="DB19" s="536"/>
      <c r="DC19" s="537"/>
      <c r="DD19" s="535"/>
      <c r="DE19" s="536"/>
      <c r="DF19" s="536"/>
      <c r="DG19" s="536"/>
      <c r="DH19" s="536"/>
      <c r="DI19" s="536"/>
      <c r="DJ19" s="536"/>
      <c r="DK19" s="537"/>
      <c r="DL19" s="535"/>
      <c r="DM19" s="536"/>
      <c r="DN19" s="536"/>
      <c r="DO19" s="536"/>
      <c r="DP19" s="536"/>
      <c r="DQ19" s="536"/>
      <c r="DR19" s="536"/>
      <c r="DS19" s="537"/>
      <c r="DT19" s="535"/>
      <c r="DU19" s="536"/>
      <c r="DV19" s="536"/>
      <c r="DW19" s="536"/>
      <c r="DX19" s="536"/>
      <c r="DY19" s="536"/>
      <c r="DZ19" s="537"/>
      <c r="EA19" s="535"/>
      <c r="EB19" s="536"/>
      <c r="EC19" s="536"/>
      <c r="ED19" s="536"/>
      <c r="EE19" s="536"/>
      <c r="EF19" s="536"/>
      <c r="EG19" s="537"/>
      <c r="EH19" s="535"/>
      <c r="EI19" s="536"/>
      <c r="EJ19" s="536"/>
      <c r="EK19" s="536"/>
      <c r="EL19" s="536"/>
      <c r="EM19" s="536"/>
      <c r="EN19" s="537"/>
      <c r="EO19" s="535"/>
      <c r="EP19" s="536"/>
      <c r="EQ19" s="536"/>
      <c r="ER19" s="536"/>
      <c r="ES19" s="536"/>
      <c r="ET19" s="536"/>
      <c r="EU19" s="537"/>
      <c r="EV19" s="532"/>
      <c r="EW19" s="533"/>
      <c r="EX19" s="533"/>
      <c r="EY19" s="533"/>
      <c r="EZ19" s="533"/>
      <c r="FA19" s="533"/>
      <c r="FB19" s="533"/>
      <c r="FC19" s="534"/>
      <c r="FD19" s="532"/>
      <c r="FE19" s="533"/>
      <c r="FF19" s="533"/>
      <c r="FG19" s="533"/>
      <c r="FH19" s="533"/>
      <c r="FI19" s="533"/>
      <c r="FJ19" s="533"/>
      <c r="FK19" s="534"/>
    </row>
    <row r="20" spans="1:181" s="242" customFormat="1" ht="51.75" customHeight="1">
      <c r="A20" s="544" t="s">
        <v>67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6"/>
      <c r="P20" s="535"/>
      <c r="Q20" s="536"/>
      <c r="R20" s="536"/>
      <c r="S20" s="536"/>
      <c r="T20" s="536"/>
      <c r="U20" s="536"/>
      <c r="V20" s="536"/>
      <c r="W20" s="537"/>
      <c r="X20" s="535"/>
      <c r="Y20" s="536"/>
      <c r="Z20" s="536"/>
      <c r="AA20" s="536"/>
      <c r="AB20" s="536"/>
      <c r="AC20" s="536"/>
      <c r="AD20" s="536"/>
      <c r="AE20" s="537"/>
      <c r="AF20" s="535"/>
      <c r="AG20" s="536"/>
      <c r="AH20" s="536"/>
      <c r="AI20" s="536"/>
      <c r="AJ20" s="536"/>
      <c r="AK20" s="536"/>
      <c r="AL20" s="536"/>
      <c r="AM20" s="537"/>
      <c r="AN20" s="535"/>
      <c r="AO20" s="536"/>
      <c r="AP20" s="536"/>
      <c r="AQ20" s="536"/>
      <c r="AR20" s="536"/>
      <c r="AS20" s="536"/>
      <c r="AT20" s="536"/>
      <c r="AU20" s="537"/>
      <c r="AV20" s="535"/>
      <c r="AW20" s="536"/>
      <c r="AX20" s="536"/>
      <c r="AY20" s="536"/>
      <c r="AZ20" s="536"/>
      <c r="BA20" s="536"/>
      <c r="BB20" s="536"/>
      <c r="BC20" s="537"/>
      <c r="BD20" s="535"/>
      <c r="BE20" s="536"/>
      <c r="BF20" s="536"/>
      <c r="BG20" s="536"/>
      <c r="BH20" s="536"/>
      <c r="BI20" s="536"/>
      <c r="BJ20" s="536"/>
      <c r="BK20" s="537"/>
      <c r="BL20" s="535"/>
      <c r="BM20" s="536"/>
      <c r="BN20" s="536"/>
      <c r="BO20" s="536"/>
      <c r="BP20" s="536"/>
      <c r="BQ20" s="536"/>
      <c r="BR20" s="537"/>
      <c r="BS20" s="535"/>
      <c r="BT20" s="536"/>
      <c r="BU20" s="536"/>
      <c r="BV20" s="536"/>
      <c r="BW20" s="536"/>
      <c r="BX20" s="536"/>
      <c r="BY20" s="537"/>
      <c r="BZ20" s="535"/>
      <c r="CA20" s="536"/>
      <c r="CB20" s="536"/>
      <c r="CC20" s="536"/>
      <c r="CD20" s="536"/>
      <c r="CE20" s="536"/>
      <c r="CF20" s="537"/>
      <c r="CG20" s="535"/>
      <c r="CH20" s="536"/>
      <c r="CI20" s="536"/>
      <c r="CJ20" s="536"/>
      <c r="CK20" s="536"/>
      <c r="CL20" s="536"/>
      <c r="CM20" s="537"/>
      <c r="CN20" s="535"/>
      <c r="CO20" s="536"/>
      <c r="CP20" s="536"/>
      <c r="CQ20" s="536"/>
      <c r="CR20" s="536"/>
      <c r="CS20" s="536"/>
      <c r="CT20" s="536"/>
      <c r="CU20" s="537"/>
      <c r="CV20" s="535"/>
      <c r="CW20" s="536"/>
      <c r="CX20" s="536"/>
      <c r="CY20" s="536"/>
      <c r="CZ20" s="536"/>
      <c r="DA20" s="536"/>
      <c r="DB20" s="536"/>
      <c r="DC20" s="537"/>
      <c r="DD20" s="535"/>
      <c r="DE20" s="536"/>
      <c r="DF20" s="536"/>
      <c r="DG20" s="536"/>
      <c r="DH20" s="536"/>
      <c r="DI20" s="536"/>
      <c r="DJ20" s="536"/>
      <c r="DK20" s="537"/>
      <c r="DL20" s="535"/>
      <c r="DM20" s="536"/>
      <c r="DN20" s="536"/>
      <c r="DO20" s="536"/>
      <c r="DP20" s="536"/>
      <c r="DQ20" s="536"/>
      <c r="DR20" s="536"/>
      <c r="DS20" s="537"/>
      <c r="DT20" s="535"/>
      <c r="DU20" s="536"/>
      <c r="DV20" s="536"/>
      <c r="DW20" s="536"/>
      <c r="DX20" s="536"/>
      <c r="DY20" s="536"/>
      <c r="DZ20" s="537"/>
      <c r="EA20" s="535"/>
      <c r="EB20" s="536"/>
      <c r="EC20" s="536"/>
      <c r="ED20" s="536"/>
      <c r="EE20" s="536"/>
      <c r="EF20" s="536"/>
      <c r="EG20" s="537"/>
      <c r="EH20" s="535"/>
      <c r="EI20" s="536"/>
      <c r="EJ20" s="536"/>
      <c r="EK20" s="536"/>
      <c r="EL20" s="536"/>
      <c r="EM20" s="536"/>
      <c r="EN20" s="537"/>
      <c r="EO20" s="535"/>
      <c r="EP20" s="536"/>
      <c r="EQ20" s="536"/>
      <c r="ER20" s="536"/>
      <c r="ES20" s="536"/>
      <c r="ET20" s="536"/>
      <c r="EU20" s="537"/>
      <c r="EV20" s="532"/>
      <c r="EW20" s="533"/>
      <c r="EX20" s="533"/>
      <c r="EY20" s="533"/>
      <c r="EZ20" s="533"/>
      <c r="FA20" s="533"/>
      <c r="FB20" s="533"/>
      <c r="FC20" s="534"/>
      <c r="FD20" s="532"/>
      <c r="FE20" s="533"/>
      <c r="FF20" s="533"/>
      <c r="FG20" s="533"/>
      <c r="FH20" s="533"/>
      <c r="FI20" s="533"/>
      <c r="FJ20" s="533"/>
      <c r="FK20" s="534"/>
    </row>
    <row r="21" spans="1:181" s="39" customFormat="1" ht="62.25" customHeight="1">
      <c r="A21" s="554" t="s">
        <v>68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6"/>
      <c r="P21" s="547">
        <v>391</v>
      </c>
      <c r="Q21" s="548"/>
      <c r="R21" s="548"/>
      <c r="S21" s="548"/>
      <c r="T21" s="548"/>
      <c r="U21" s="548"/>
      <c r="V21" s="548"/>
      <c r="W21" s="549"/>
      <c r="X21" s="557">
        <v>1</v>
      </c>
      <c r="Y21" s="548"/>
      <c r="Z21" s="548"/>
      <c r="AA21" s="548"/>
      <c r="AB21" s="548"/>
      <c r="AC21" s="548"/>
      <c r="AD21" s="548"/>
      <c r="AE21" s="549"/>
      <c r="AF21" s="547">
        <v>369</v>
      </c>
      <c r="AG21" s="548"/>
      <c r="AH21" s="548"/>
      <c r="AI21" s="548"/>
      <c r="AJ21" s="548"/>
      <c r="AK21" s="548"/>
      <c r="AL21" s="548"/>
      <c r="AM21" s="549"/>
      <c r="AN21" s="557">
        <v>0.94</v>
      </c>
      <c r="AO21" s="548"/>
      <c r="AP21" s="548"/>
      <c r="AQ21" s="548"/>
      <c r="AR21" s="548"/>
      <c r="AS21" s="548"/>
      <c r="AT21" s="548"/>
      <c r="AU21" s="549"/>
      <c r="AV21" s="547">
        <v>9</v>
      </c>
      <c r="AW21" s="548"/>
      <c r="AX21" s="548"/>
      <c r="AY21" s="548"/>
      <c r="AZ21" s="548"/>
      <c r="BA21" s="548"/>
      <c r="BB21" s="548"/>
      <c r="BC21" s="549"/>
      <c r="BD21" s="557">
        <v>0.02</v>
      </c>
      <c r="BE21" s="548"/>
      <c r="BF21" s="548"/>
      <c r="BG21" s="548"/>
      <c r="BH21" s="548"/>
      <c r="BI21" s="548"/>
      <c r="BJ21" s="548"/>
      <c r="BK21" s="549"/>
      <c r="BL21" s="547"/>
      <c r="BM21" s="548"/>
      <c r="BN21" s="548"/>
      <c r="BO21" s="548"/>
      <c r="BP21" s="548"/>
      <c r="BQ21" s="548"/>
      <c r="BR21" s="549"/>
      <c r="BS21" s="547"/>
      <c r="BT21" s="548"/>
      <c r="BU21" s="548"/>
      <c r="BV21" s="548"/>
      <c r="BW21" s="548"/>
      <c r="BX21" s="548"/>
      <c r="BY21" s="549"/>
      <c r="BZ21" s="547">
        <v>13</v>
      </c>
      <c r="CA21" s="548"/>
      <c r="CB21" s="548"/>
      <c r="CC21" s="548"/>
      <c r="CD21" s="548"/>
      <c r="CE21" s="548"/>
      <c r="CF21" s="549"/>
      <c r="CG21" s="557">
        <v>0.04</v>
      </c>
      <c r="CH21" s="548"/>
      <c r="CI21" s="548"/>
      <c r="CJ21" s="548"/>
      <c r="CK21" s="548"/>
      <c r="CL21" s="548"/>
      <c r="CM21" s="549"/>
      <c r="CN21" s="547"/>
      <c r="CO21" s="548"/>
      <c r="CP21" s="548"/>
      <c r="CQ21" s="548"/>
      <c r="CR21" s="548"/>
      <c r="CS21" s="548"/>
      <c r="CT21" s="548"/>
      <c r="CU21" s="549"/>
      <c r="CV21" s="547"/>
      <c r="CW21" s="548"/>
      <c r="CX21" s="548"/>
      <c r="CY21" s="548"/>
      <c r="CZ21" s="548"/>
      <c r="DA21" s="548"/>
      <c r="DB21" s="548"/>
      <c r="DC21" s="549"/>
      <c r="DD21" s="547"/>
      <c r="DE21" s="548"/>
      <c r="DF21" s="548"/>
      <c r="DG21" s="548"/>
      <c r="DH21" s="548"/>
      <c r="DI21" s="548"/>
      <c r="DJ21" s="548"/>
      <c r="DK21" s="549"/>
      <c r="DL21" s="547"/>
      <c r="DM21" s="548"/>
      <c r="DN21" s="548"/>
      <c r="DO21" s="548"/>
      <c r="DP21" s="548"/>
      <c r="DQ21" s="548"/>
      <c r="DR21" s="548"/>
      <c r="DS21" s="549"/>
      <c r="DT21" s="547"/>
      <c r="DU21" s="548"/>
      <c r="DV21" s="548"/>
      <c r="DW21" s="548"/>
      <c r="DX21" s="548"/>
      <c r="DY21" s="548"/>
      <c r="DZ21" s="549"/>
      <c r="EA21" s="547"/>
      <c r="EB21" s="548"/>
      <c r="EC21" s="548"/>
      <c r="ED21" s="548"/>
      <c r="EE21" s="548"/>
      <c r="EF21" s="548"/>
      <c r="EG21" s="549"/>
      <c r="EH21" s="547"/>
      <c r="EI21" s="548"/>
      <c r="EJ21" s="548"/>
      <c r="EK21" s="548"/>
      <c r="EL21" s="548"/>
      <c r="EM21" s="548"/>
      <c r="EN21" s="549"/>
      <c r="EO21" s="547"/>
      <c r="EP21" s="548"/>
      <c r="EQ21" s="548"/>
      <c r="ER21" s="548"/>
      <c r="ES21" s="548"/>
      <c r="ET21" s="548"/>
      <c r="EU21" s="549"/>
      <c r="EV21" s="553">
        <f>'о составе и количестве граждан'!J13</f>
        <v>391</v>
      </c>
      <c r="EW21" s="533"/>
      <c r="EX21" s="533"/>
      <c r="EY21" s="533"/>
      <c r="EZ21" s="533"/>
      <c r="FA21" s="533"/>
      <c r="FB21" s="533"/>
      <c r="FC21" s="534"/>
      <c r="FD21" s="532">
        <f>EV21/P21*100</f>
        <v>100</v>
      </c>
      <c r="FE21" s="533"/>
      <c r="FF21" s="533"/>
      <c r="FG21" s="533"/>
      <c r="FH21" s="533"/>
      <c r="FI21" s="533"/>
      <c r="FJ21" s="533"/>
      <c r="FK21" s="534"/>
    </row>
    <row r="22" spans="1:181" s="249" customFormat="1" ht="72" customHeight="1">
      <c r="A22" s="554" t="s">
        <v>69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6"/>
      <c r="P22" s="550"/>
      <c r="Q22" s="551"/>
      <c r="R22" s="551"/>
      <c r="S22" s="551"/>
      <c r="T22" s="551"/>
      <c r="U22" s="551"/>
      <c r="V22" s="551"/>
      <c r="W22" s="552"/>
      <c r="X22" s="550"/>
      <c r="Y22" s="551"/>
      <c r="Z22" s="551"/>
      <c r="AA22" s="551"/>
      <c r="AB22" s="551"/>
      <c r="AC22" s="551"/>
      <c r="AD22" s="551"/>
      <c r="AE22" s="552"/>
      <c r="AF22" s="550"/>
      <c r="AG22" s="551"/>
      <c r="AH22" s="551"/>
      <c r="AI22" s="551"/>
      <c r="AJ22" s="551"/>
      <c r="AK22" s="551"/>
      <c r="AL22" s="551"/>
      <c r="AM22" s="552"/>
      <c r="AN22" s="550"/>
      <c r="AO22" s="551"/>
      <c r="AP22" s="551"/>
      <c r="AQ22" s="551"/>
      <c r="AR22" s="551"/>
      <c r="AS22" s="551"/>
      <c r="AT22" s="551"/>
      <c r="AU22" s="552"/>
      <c r="AV22" s="550"/>
      <c r="AW22" s="551"/>
      <c r="AX22" s="551"/>
      <c r="AY22" s="551"/>
      <c r="AZ22" s="551"/>
      <c r="BA22" s="551"/>
      <c r="BB22" s="551"/>
      <c r="BC22" s="552"/>
      <c r="BD22" s="550"/>
      <c r="BE22" s="551"/>
      <c r="BF22" s="551"/>
      <c r="BG22" s="551"/>
      <c r="BH22" s="551"/>
      <c r="BI22" s="551"/>
      <c r="BJ22" s="551"/>
      <c r="BK22" s="552"/>
      <c r="BL22" s="550"/>
      <c r="BM22" s="551"/>
      <c r="BN22" s="551"/>
      <c r="BO22" s="551"/>
      <c r="BP22" s="551"/>
      <c r="BQ22" s="551"/>
      <c r="BR22" s="552"/>
      <c r="BS22" s="550"/>
      <c r="BT22" s="551"/>
      <c r="BU22" s="551"/>
      <c r="BV22" s="551"/>
      <c r="BW22" s="551"/>
      <c r="BX22" s="551"/>
      <c r="BY22" s="552"/>
      <c r="BZ22" s="550"/>
      <c r="CA22" s="551"/>
      <c r="CB22" s="551"/>
      <c r="CC22" s="551"/>
      <c r="CD22" s="551"/>
      <c r="CE22" s="551"/>
      <c r="CF22" s="552"/>
      <c r="CG22" s="550"/>
      <c r="CH22" s="551"/>
      <c r="CI22" s="551"/>
      <c r="CJ22" s="551"/>
      <c r="CK22" s="551"/>
      <c r="CL22" s="551"/>
      <c r="CM22" s="552"/>
      <c r="CN22" s="550"/>
      <c r="CO22" s="551"/>
      <c r="CP22" s="551"/>
      <c r="CQ22" s="551"/>
      <c r="CR22" s="551"/>
      <c r="CS22" s="551"/>
      <c r="CT22" s="551"/>
      <c r="CU22" s="552"/>
      <c r="CV22" s="550"/>
      <c r="CW22" s="551"/>
      <c r="CX22" s="551"/>
      <c r="CY22" s="551"/>
      <c r="CZ22" s="551"/>
      <c r="DA22" s="551"/>
      <c r="DB22" s="551"/>
      <c r="DC22" s="552"/>
      <c r="DD22" s="550"/>
      <c r="DE22" s="551"/>
      <c r="DF22" s="551"/>
      <c r="DG22" s="551"/>
      <c r="DH22" s="551"/>
      <c r="DI22" s="551"/>
      <c r="DJ22" s="551"/>
      <c r="DK22" s="552"/>
      <c r="DL22" s="550"/>
      <c r="DM22" s="551"/>
      <c r="DN22" s="551"/>
      <c r="DO22" s="551"/>
      <c r="DP22" s="551"/>
      <c r="DQ22" s="551"/>
      <c r="DR22" s="551"/>
      <c r="DS22" s="552"/>
      <c r="DT22" s="550"/>
      <c r="DU22" s="551"/>
      <c r="DV22" s="551"/>
      <c r="DW22" s="551"/>
      <c r="DX22" s="551"/>
      <c r="DY22" s="551"/>
      <c r="DZ22" s="552"/>
      <c r="EA22" s="550"/>
      <c r="EB22" s="551"/>
      <c r="EC22" s="551"/>
      <c r="ED22" s="551"/>
      <c r="EE22" s="551"/>
      <c r="EF22" s="551"/>
      <c r="EG22" s="552"/>
      <c r="EH22" s="550"/>
      <c r="EI22" s="551"/>
      <c r="EJ22" s="551"/>
      <c r="EK22" s="551"/>
      <c r="EL22" s="551"/>
      <c r="EM22" s="551"/>
      <c r="EN22" s="552"/>
      <c r="EO22" s="550"/>
      <c r="EP22" s="551"/>
      <c r="EQ22" s="551"/>
      <c r="ER22" s="551"/>
      <c r="ES22" s="551"/>
      <c r="ET22" s="551"/>
      <c r="EU22" s="552"/>
      <c r="EV22" s="553"/>
      <c r="EW22" s="533"/>
      <c r="EX22" s="533"/>
      <c r="EY22" s="533"/>
      <c r="EZ22" s="533"/>
      <c r="FA22" s="533"/>
      <c r="FB22" s="533"/>
      <c r="FC22" s="534"/>
      <c r="FD22" s="532"/>
      <c r="FE22" s="533"/>
      <c r="FF22" s="533"/>
      <c r="FG22" s="533"/>
      <c r="FH22" s="533"/>
      <c r="FI22" s="533"/>
      <c r="FJ22" s="533"/>
      <c r="FK22" s="534"/>
    </row>
    <row r="23" spans="1:181" s="242" customFormat="1" ht="39" customHeight="1">
      <c r="A23" s="544" t="s">
        <v>70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6"/>
      <c r="P23" s="535"/>
      <c r="Q23" s="536"/>
      <c r="R23" s="536"/>
      <c r="S23" s="536"/>
      <c r="T23" s="536"/>
      <c r="U23" s="536"/>
      <c r="V23" s="536"/>
      <c r="W23" s="537"/>
      <c r="X23" s="535"/>
      <c r="Y23" s="536"/>
      <c r="Z23" s="536"/>
      <c r="AA23" s="536"/>
      <c r="AB23" s="536"/>
      <c r="AC23" s="536"/>
      <c r="AD23" s="536"/>
      <c r="AE23" s="537"/>
      <c r="AF23" s="535"/>
      <c r="AG23" s="536"/>
      <c r="AH23" s="536"/>
      <c r="AI23" s="536"/>
      <c r="AJ23" s="536"/>
      <c r="AK23" s="536"/>
      <c r="AL23" s="536"/>
      <c r="AM23" s="537"/>
      <c r="AN23" s="535"/>
      <c r="AO23" s="536"/>
      <c r="AP23" s="536"/>
      <c r="AQ23" s="536"/>
      <c r="AR23" s="536"/>
      <c r="AS23" s="536"/>
      <c r="AT23" s="536"/>
      <c r="AU23" s="537"/>
      <c r="AV23" s="535"/>
      <c r="AW23" s="536"/>
      <c r="AX23" s="536"/>
      <c r="AY23" s="536"/>
      <c r="AZ23" s="536"/>
      <c r="BA23" s="536"/>
      <c r="BB23" s="536"/>
      <c r="BC23" s="537"/>
      <c r="BD23" s="535"/>
      <c r="BE23" s="536"/>
      <c r="BF23" s="536"/>
      <c r="BG23" s="536"/>
      <c r="BH23" s="536"/>
      <c r="BI23" s="536"/>
      <c r="BJ23" s="536"/>
      <c r="BK23" s="537"/>
      <c r="BL23" s="535"/>
      <c r="BM23" s="536"/>
      <c r="BN23" s="536"/>
      <c r="BO23" s="536"/>
      <c r="BP23" s="536"/>
      <c r="BQ23" s="536"/>
      <c r="BR23" s="537"/>
      <c r="BS23" s="535"/>
      <c r="BT23" s="536"/>
      <c r="BU23" s="536"/>
      <c r="BV23" s="536"/>
      <c r="BW23" s="536"/>
      <c r="BX23" s="536"/>
      <c r="BY23" s="537"/>
      <c r="BZ23" s="535"/>
      <c r="CA23" s="536"/>
      <c r="CB23" s="536"/>
      <c r="CC23" s="536"/>
      <c r="CD23" s="536"/>
      <c r="CE23" s="536"/>
      <c r="CF23" s="537"/>
      <c r="CG23" s="535"/>
      <c r="CH23" s="536"/>
      <c r="CI23" s="536"/>
      <c r="CJ23" s="536"/>
      <c r="CK23" s="536"/>
      <c r="CL23" s="536"/>
      <c r="CM23" s="537"/>
      <c r="CN23" s="535"/>
      <c r="CO23" s="536"/>
      <c r="CP23" s="536"/>
      <c r="CQ23" s="536"/>
      <c r="CR23" s="536"/>
      <c r="CS23" s="536"/>
      <c r="CT23" s="536"/>
      <c r="CU23" s="537"/>
      <c r="CV23" s="535"/>
      <c r="CW23" s="536"/>
      <c r="CX23" s="536"/>
      <c r="CY23" s="536"/>
      <c r="CZ23" s="536"/>
      <c r="DA23" s="536"/>
      <c r="DB23" s="536"/>
      <c r="DC23" s="537"/>
      <c r="DD23" s="535"/>
      <c r="DE23" s="536"/>
      <c r="DF23" s="536"/>
      <c r="DG23" s="536"/>
      <c r="DH23" s="536"/>
      <c r="DI23" s="536"/>
      <c r="DJ23" s="536"/>
      <c r="DK23" s="537"/>
      <c r="DL23" s="535"/>
      <c r="DM23" s="536"/>
      <c r="DN23" s="536"/>
      <c r="DO23" s="536"/>
      <c r="DP23" s="536"/>
      <c r="DQ23" s="536"/>
      <c r="DR23" s="536"/>
      <c r="DS23" s="537"/>
      <c r="DT23" s="535"/>
      <c r="DU23" s="536"/>
      <c r="DV23" s="536"/>
      <c r="DW23" s="536"/>
      <c r="DX23" s="536"/>
      <c r="DY23" s="536"/>
      <c r="DZ23" s="537"/>
      <c r="EA23" s="535"/>
      <c r="EB23" s="536"/>
      <c r="EC23" s="536"/>
      <c r="ED23" s="536"/>
      <c r="EE23" s="536"/>
      <c r="EF23" s="536"/>
      <c r="EG23" s="537"/>
      <c r="EH23" s="535"/>
      <c r="EI23" s="536"/>
      <c r="EJ23" s="536"/>
      <c r="EK23" s="536"/>
      <c r="EL23" s="536"/>
      <c r="EM23" s="536"/>
      <c r="EN23" s="537"/>
      <c r="EO23" s="535"/>
      <c r="EP23" s="536"/>
      <c r="EQ23" s="536"/>
      <c r="ER23" s="536"/>
      <c r="ES23" s="536"/>
      <c r="ET23" s="536"/>
      <c r="EU23" s="537"/>
      <c r="EV23" s="532"/>
      <c r="EW23" s="533"/>
      <c r="EX23" s="533"/>
      <c r="EY23" s="533"/>
      <c r="EZ23" s="533"/>
      <c r="FA23" s="533"/>
      <c r="FB23" s="533"/>
      <c r="FC23" s="534"/>
      <c r="FD23" s="532"/>
      <c r="FE23" s="533"/>
      <c r="FF23" s="533"/>
      <c r="FG23" s="533"/>
      <c r="FH23" s="533"/>
      <c r="FI23" s="533"/>
      <c r="FJ23" s="533"/>
      <c r="FK23" s="534"/>
    </row>
    <row r="24" spans="1:181" s="266" customFormat="1" ht="14.25" customHeight="1">
      <c r="A24" s="562" t="s">
        <v>218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4"/>
      <c r="P24" s="532">
        <f>SUM(P19:W21,P23)</f>
        <v>391</v>
      </c>
      <c r="Q24" s="533"/>
      <c r="R24" s="533"/>
      <c r="S24" s="533"/>
      <c r="T24" s="533"/>
      <c r="U24" s="533"/>
      <c r="V24" s="533"/>
      <c r="W24" s="534"/>
      <c r="X24" s="532">
        <f>SUM(X19:AE21,X23)</f>
        <v>1</v>
      </c>
      <c r="Y24" s="533"/>
      <c r="Z24" s="533"/>
      <c r="AA24" s="533"/>
      <c r="AB24" s="533"/>
      <c r="AC24" s="533"/>
      <c r="AD24" s="533"/>
      <c r="AE24" s="534"/>
      <c r="AF24" s="532">
        <f>SUM(AF19:AM21,AF23)</f>
        <v>369</v>
      </c>
      <c r="AG24" s="533"/>
      <c r="AH24" s="533"/>
      <c r="AI24" s="533"/>
      <c r="AJ24" s="533"/>
      <c r="AK24" s="533"/>
      <c r="AL24" s="533"/>
      <c r="AM24" s="534"/>
      <c r="AN24" s="532">
        <f>SUM(AN19:AU21,AN23)</f>
        <v>0.94</v>
      </c>
      <c r="AO24" s="533"/>
      <c r="AP24" s="533"/>
      <c r="AQ24" s="533"/>
      <c r="AR24" s="533"/>
      <c r="AS24" s="533"/>
      <c r="AT24" s="533"/>
      <c r="AU24" s="534"/>
      <c r="AV24" s="532">
        <f>SUM(AV19:BC21,AV23)</f>
        <v>9</v>
      </c>
      <c r="AW24" s="533"/>
      <c r="AX24" s="533"/>
      <c r="AY24" s="533"/>
      <c r="AZ24" s="533"/>
      <c r="BA24" s="533"/>
      <c r="BB24" s="533"/>
      <c r="BC24" s="534"/>
      <c r="BD24" s="532">
        <f>SUM(BD19:BK21,BD23)</f>
        <v>0.02</v>
      </c>
      <c r="BE24" s="533"/>
      <c r="BF24" s="533"/>
      <c r="BG24" s="533"/>
      <c r="BH24" s="533"/>
      <c r="BI24" s="533"/>
      <c r="BJ24" s="533"/>
      <c r="BK24" s="534"/>
      <c r="BL24" s="532">
        <f>SUM(BL19:BR21,BL23)</f>
        <v>0</v>
      </c>
      <c r="BM24" s="533"/>
      <c r="BN24" s="533"/>
      <c r="BO24" s="533"/>
      <c r="BP24" s="533"/>
      <c r="BQ24" s="533"/>
      <c r="BR24" s="534"/>
      <c r="BS24" s="532">
        <f>SUM(BS19:BY21,BS23)</f>
        <v>0</v>
      </c>
      <c r="BT24" s="533"/>
      <c r="BU24" s="533"/>
      <c r="BV24" s="533"/>
      <c r="BW24" s="533"/>
      <c r="BX24" s="533"/>
      <c r="BY24" s="534"/>
      <c r="BZ24" s="532">
        <f>SUM(BZ19:CF21,BZ23)</f>
        <v>13</v>
      </c>
      <c r="CA24" s="533"/>
      <c r="CB24" s="533"/>
      <c r="CC24" s="533"/>
      <c r="CD24" s="533"/>
      <c r="CE24" s="533"/>
      <c r="CF24" s="534"/>
      <c r="CG24" s="532">
        <f>SUM(CG19:CM21,CG23)</f>
        <v>0.04</v>
      </c>
      <c r="CH24" s="533"/>
      <c r="CI24" s="533"/>
      <c r="CJ24" s="533"/>
      <c r="CK24" s="533"/>
      <c r="CL24" s="533"/>
      <c r="CM24" s="534"/>
      <c r="CN24" s="532">
        <f>SUM(CN19:CU21,CN23)</f>
        <v>0</v>
      </c>
      <c r="CO24" s="533"/>
      <c r="CP24" s="533"/>
      <c r="CQ24" s="533"/>
      <c r="CR24" s="533"/>
      <c r="CS24" s="533"/>
      <c r="CT24" s="533"/>
      <c r="CU24" s="534"/>
      <c r="CV24" s="532">
        <f>SUM(CV19:DC21,CV23)</f>
        <v>0</v>
      </c>
      <c r="CW24" s="533"/>
      <c r="CX24" s="533"/>
      <c r="CY24" s="533"/>
      <c r="CZ24" s="533"/>
      <c r="DA24" s="533"/>
      <c r="DB24" s="533"/>
      <c r="DC24" s="534"/>
      <c r="DD24" s="532">
        <f>SUM(DD19:DK21,DD23)</f>
        <v>0</v>
      </c>
      <c r="DE24" s="533"/>
      <c r="DF24" s="533"/>
      <c r="DG24" s="533"/>
      <c r="DH24" s="533"/>
      <c r="DI24" s="533"/>
      <c r="DJ24" s="533"/>
      <c r="DK24" s="534"/>
      <c r="DL24" s="532">
        <f>SUM(DL19:DS21,DL23)</f>
        <v>0</v>
      </c>
      <c r="DM24" s="533"/>
      <c r="DN24" s="533"/>
      <c r="DO24" s="533"/>
      <c r="DP24" s="533"/>
      <c r="DQ24" s="533"/>
      <c r="DR24" s="533"/>
      <c r="DS24" s="534"/>
      <c r="DT24" s="532">
        <f>SUM(DT19:DZ21,DT23)</f>
        <v>0</v>
      </c>
      <c r="DU24" s="533"/>
      <c r="DV24" s="533"/>
      <c r="DW24" s="533"/>
      <c r="DX24" s="533"/>
      <c r="DY24" s="533"/>
      <c r="DZ24" s="534"/>
      <c r="EA24" s="532">
        <f>SUM(EA19:EG21,EA23)</f>
        <v>0</v>
      </c>
      <c r="EB24" s="533"/>
      <c r="EC24" s="533"/>
      <c r="ED24" s="533"/>
      <c r="EE24" s="533"/>
      <c r="EF24" s="533"/>
      <c r="EG24" s="534"/>
      <c r="EH24" s="532">
        <f>SUM(EH19:EN21,EH23)</f>
        <v>0</v>
      </c>
      <c r="EI24" s="533"/>
      <c r="EJ24" s="533"/>
      <c r="EK24" s="533"/>
      <c r="EL24" s="533"/>
      <c r="EM24" s="533"/>
      <c r="EN24" s="534"/>
      <c r="EO24" s="532">
        <f>SUM(EO19:EU21,EO23)</f>
        <v>0</v>
      </c>
      <c r="EP24" s="533"/>
      <c r="EQ24" s="533"/>
      <c r="ER24" s="533"/>
      <c r="ES24" s="533"/>
      <c r="ET24" s="533"/>
      <c r="EU24" s="534"/>
      <c r="EV24" s="532">
        <f>SUM(EV19:FC21,EV23)</f>
        <v>391</v>
      </c>
      <c r="EW24" s="533"/>
      <c r="EX24" s="533"/>
      <c r="EY24" s="533"/>
      <c r="EZ24" s="533"/>
      <c r="FA24" s="533"/>
      <c r="FB24" s="533"/>
      <c r="FC24" s="534"/>
      <c r="FD24" s="532">
        <f>SUM(FD19:FK21,FD23)</f>
        <v>100</v>
      </c>
      <c r="FE24" s="533"/>
      <c r="FF24" s="533"/>
      <c r="FG24" s="533"/>
      <c r="FH24" s="533"/>
      <c r="FI24" s="533"/>
      <c r="FJ24" s="533"/>
      <c r="FK24" s="534"/>
    </row>
    <row r="25" spans="1:181" s="240" customFormat="1" ht="15"/>
    <row r="26" spans="1:181" s="240" customFormat="1" ht="15"/>
    <row r="27" spans="1:181" s="240" customFormat="1" ht="15">
      <c r="B27" s="240" t="s">
        <v>43</v>
      </c>
      <c r="CT27" s="561"/>
      <c r="CU27" s="561"/>
      <c r="CV27" s="561"/>
      <c r="CW27" s="561"/>
      <c r="CX27" s="561"/>
      <c r="CY27" s="561"/>
      <c r="CZ27" s="561"/>
      <c r="DA27" s="561"/>
      <c r="DB27" s="561"/>
      <c r="DC27" s="561"/>
      <c r="DD27" s="561"/>
      <c r="DE27" s="561"/>
      <c r="DF27" s="561"/>
      <c r="DG27" s="561"/>
      <c r="DH27" s="561"/>
      <c r="DI27" s="561"/>
      <c r="DJ27" s="561"/>
      <c r="DK27" s="561"/>
      <c r="DL27" s="561"/>
      <c r="DM27" s="561"/>
      <c r="DP27" s="530" t="str">
        <f>'о предоставлении услуг'!F100</f>
        <v>/Габдрахманова Е.Б./</v>
      </c>
      <c r="DQ27" s="530"/>
      <c r="DR27" s="530"/>
      <c r="DS27" s="530"/>
      <c r="DT27" s="530"/>
      <c r="DU27" s="530"/>
      <c r="DV27" s="530"/>
      <c r="DW27" s="530"/>
      <c r="DX27" s="530"/>
      <c r="DY27" s="530"/>
      <c r="DZ27" s="530"/>
      <c r="EA27" s="530"/>
      <c r="EB27" s="530"/>
      <c r="EC27" s="530"/>
      <c r="ED27" s="530"/>
      <c r="EE27" s="530"/>
      <c r="EF27" s="530"/>
      <c r="EG27" s="530"/>
      <c r="EH27" s="530"/>
      <c r="EI27" s="530"/>
      <c r="EJ27" s="530"/>
      <c r="EK27" s="530"/>
      <c r="EL27" s="530"/>
      <c r="EM27" s="530"/>
      <c r="EN27" s="530"/>
      <c r="EO27" s="530"/>
      <c r="EP27" s="530"/>
      <c r="EQ27" s="530"/>
      <c r="ER27" s="530"/>
      <c r="ES27" s="530"/>
      <c r="ET27" s="530"/>
      <c r="EU27" s="530"/>
    </row>
    <row r="28" spans="1:181" s="242" customFormat="1" ht="12.75" customHeight="1">
      <c r="CT28" s="560" t="s">
        <v>44</v>
      </c>
      <c r="CU28" s="560"/>
      <c r="CV28" s="560"/>
      <c r="CW28" s="560"/>
      <c r="CX28" s="560"/>
      <c r="CY28" s="560"/>
      <c r="CZ28" s="560"/>
      <c r="DA28" s="560"/>
      <c r="DB28" s="560"/>
      <c r="DC28" s="560"/>
      <c r="DD28" s="560"/>
      <c r="DE28" s="560"/>
      <c r="DF28" s="560"/>
      <c r="DG28" s="560"/>
      <c r="DH28" s="560"/>
      <c r="DI28" s="560"/>
      <c r="DJ28" s="560"/>
      <c r="DK28" s="560"/>
      <c r="DL28" s="560"/>
      <c r="DM28" s="560"/>
      <c r="DP28" s="560" t="s">
        <v>22</v>
      </c>
      <c r="DQ28" s="560"/>
      <c r="DR28" s="560"/>
      <c r="DS28" s="560"/>
      <c r="DT28" s="560"/>
      <c r="DU28" s="560"/>
      <c r="DV28" s="560"/>
      <c r="DW28" s="560"/>
      <c r="DX28" s="560"/>
      <c r="DY28" s="560"/>
      <c r="DZ28" s="560"/>
      <c r="EA28" s="560"/>
      <c r="EB28" s="560"/>
      <c r="EC28" s="560"/>
      <c r="ED28" s="560"/>
      <c r="EE28" s="560"/>
      <c r="EF28" s="560"/>
      <c r="EG28" s="560"/>
      <c r="EH28" s="560"/>
      <c r="EI28" s="560"/>
      <c r="EJ28" s="560"/>
      <c r="EK28" s="560"/>
      <c r="EL28" s="560"/>
      <c r="EM28" s="560"/>
      <c r="EN28" s="560"/>
      <c r="EO28" s="560"/>
      <c r="EP28" s="560"/>
      <c r="EQ28" s="560"/>
      <c r="ER28" s="560"/>
      <c r="ES28" s="560"/>
      <c r="ET28" s="560"/>
      <c r="EU28" s="560"/>
    </row>
    <row r="29" spans="1:181" s="240" customFormat="1" ht="15">
      <c r="B29" s="240" t="s">
        <v>45</v>
      </c>
      <c r="Q29" s="558" t="s">
        <v>811</v>
      </c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8"/>
      <c r="AS29" s="558"/>
      <c r="AT29" s="558"/>
      <c r="AU29" s="558"/>
      <c r="AV29" s="558"/>
      <c r="AW29" s="335"/>
      <c r="AX29" s="335"/>
      <c r="AY29" s="559" t="s">
        <v>812</v>
      </c>
      <c r="AZ29" s="559"/>
      <c r="BA29" s="559"/>
      <c r="BB29" s="559"/>
      <c r="BC29" s="559"/>
      <c r="BD29" s="559"/>
      <c r="BE29" s="559"/>
      <c r="BF29" s="559"/>
      <c r="BG29" s="559"/>
      <c r="BH29" s="559"/>
      <c r="BI29" s="559"/>
      <c r="BJ29" s="559"/>
      <c r="BK29" s="559"/>
      <c r="BL29" s="559"/>
      <c r="BM29" s="559"/>
      <c r="BN29" s="559"/>
      <c r="BO29" s="559"/>
      <c r="BP29" s="559"/>
      <c r="BQ29" s="559"/>
      <c r="BR29" s="559"/>
      <c r="BS29" s="559"/>
      <c r="BT29" s="559"/>
      <c r="BU29" s="559"/>
      <c r="BV29" s="559"/>
      <c r="BW29" s="559"/>
      <c r="BX29" s="559"/>
      <c r="BY29" s="559"/>
      <c r="BZ29" s="559"/>
      <c r="CA29" s="559"/>
      <c r="CB29" s="559"/>
      <c r="CC29" s="559"/>
      <c r="CD29" s="559"/>
    </row>
    <row r="30" spans="1:181" s="240" customFormat="1" ht="15">
      <c r="Q30" s="560" t="s">
        <v>46</v>
      </c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Y30" s="531" t="s">
        <v>47</v>
      </c>
      <c r="AZ30" s="531"/>
      <c r="BA30" s="531"/>
      <c r="BB30" s="531"/>
      <c r="BC30" s="531"/>
      <c r="BD30" s="531"/>
      <c r="BE30" s="531"/>
      <c r="BF30" s="531"/>
      <c r="BG30" s="531"/>
      <c r="BH30" s="531"/>
      <c r="BI30" s="531"/>
      <c r="BJ30" s="531"/>
      <c r="BK30" s="531"/>
      <c r="BL30" s="531"/>
      <c r="BM30" s="531"/>
      <c r="BN30" s="531"/>
      <c r="BO30" s="531"/>
      <c r="BP30" s="531"/>
      <c r="BQ30" s="531"/>
      <c r="BR30" s="531"/>
      <c r="BS30" s="531"/>
      <c r="BT30" s="531"/>
      <c r="BU30" s="531"/>
      <c r="BV30" s="531"/>
      <c r="BW30" s="531"/>
      <c r="BX30" s="531"/>
      <c r="BY30" s="531"/>
      <c r="BZ30" s="531"/>
      <c r="CA30" s="531"/>
      <c r="CB30" s="531"/>
      <c r="CC30" s="531"/>
      <c r="CD30" s="531"/>
      <c r="CT30" s="240" t="s">
        <v>230</v>
      </c>
    </row>
  </sheetData>
  <sheetProtection sheet="1" objects="1" scenarios="1" formatCells="0" deleteColumns="0" deleteRows="0" selectLockedCells="1"/>
  <mergeCells count="192">
    <mergeCell ref="FD23:FK23"/>
    <mergeCell ref="FD24:FK24"/>
    <mergeCell ref="EA23:EG23"/>
    <mergeCell ref="EV23:FC23"/>
    <mergeCell ref="EO24:EU24"/>
    <mergeCell ref="DD23:DK23"/>
    <mergeCell ref="A23:O23"/>
    <mergeCell ref="BS24:BY24"/>
    <mergeCell ref="DD24:DK24"/>
    <mergeCell ref="BS23:BY23"/>
    <mergeCell ref="BZ23:CF23"/>
    <mergeCell ref="CG24:CM24"/>
    <mergeCell ref="CN23:CU23"/>
    <mergeCell ref="P23:W23"/>
    <mergeCell ref="BL23:BR23"/>
    <mergeCell ref="DT23:DZ23"/>
    <mergeCell ref="EA24:EG24"/>
    <mergeCell ref="EH24:EN24"/>
    <mergeCell ref="EV24:FC24"/>
    <mergeCell ref="EH23:EN23"/>
    <mergeCell ref="DL23:DS23"/>
    <mergeCell ref="DL24:DS24"/>
    <mergeCell ref="DT24:DZ24"/>
    <mergeCell ref="EO23:EU23"/>
    <mergeCell ref="A24:O24"/>
    <mergeCell ref="P24:W24"/>
    <mergeCell ref="X24:AE24"/>
    <mergeCell ref="AF24:AM24"/>
    <mergeCell ref="AN24:AU24"/>
    <mergeCell ref="AV24:BC24"/>
    <mergeCell ref="BD24:BK24"/>
    <mergeCell ref="BL24:BR24"/>
    <mergeCell ref="CV24:DC24"/>
    <mergeCell ref="Q29:AV29"/>
    <mergeCell ref="AY29:CD29"/>
    <mergeCell ref="DT22:DZ22"/>
    <mergeCell ref="Q30:AV30"/>
    <mergeCell ref="AY30:CD30"/>
    <mergeCell ref="BZ24:CF24"/>
    <mergeCell ref="CN24:CU24"/>
    <mergeCell ref="AV23:BC23"/>
    <mergeCell ref="BD23:BK23"/>
    <mergeCell ref="CV23:DC23"/>
    <mergeCell ref="CG22:CM22"/>
    <mergeCell ref="CT28:DM28"/>
    <mergeCell ref="DP28:EU28"/>
    <mergeCell ref="CT27:DM27"/>
    <mergeCell ref="DP27:EU27"/>
    <mergeCell ref="AF20:AM20"/>
    <mergeCell ref="AN20:AU20"/>
    <mergeCell ref="AV20:BC20"/>
    <mergeCell ref="A21:O21"/>
    <mergeCell ref="P21:W21"/>
    <mergeCell ref="AN23:AU23"/>
    <mergeCell ref="CG23:CM23"/>
    <mergeCell ref="X21:AE21"/>
    <mergeCell ref="A22:O22"/>
    <mergeCell ref="P22:W22"/>
    <mergeCell ref="X22:AE22"/>
    <mergeCell ref="BD22:BK22"/>
    <mergeCell ref="BL22:BR22"/>
    <mergeCell ref="BZ21:CF21"/>
    <mergeCell ref="CG21:CM21"/>
    <mergeCell ref="BZ22:CF22"/>
    <mergeCell ref="AN21:AU21"/>
    <mergeCell ref="BS22:BY22"/>
    <mergeCell ref="BD21:BK21"/>
    <mergeCell ref="BL21:BR21"/>
    <mergeCell ref="AF22:AM22"/>
    <mergeCell ref="AN22:AU22"/>
    <mergeCell ref="AV22:BC22"/>
    <mergeCell ref="AV21:BC21"/>
    <mergeCell ref="EH21:EN21"/>
    <mergeCell ref="EH22:EN22"/>
    <mergeCell ref="DL21:DS21"/>
    <mergeCell ref="EA21:EG21"/>
    <mergeCell ref="CV21:DC21"/>
    <mergeCell ref="AF21:AM21"/>
    <mergeCell ref="X23:AE23"/>
    <mergeCell ref="AF23:AM23"/>
    <mergeCell ref="DL22:DS22"/>
    <mergeCell ref="CN21:CU21"/>
    <mergeCell ref="DT21:DZ21"/>
    <mergeCell ref="CV22:DC22"/>
    <mergeCell ref="FD22:FK22"/>
    <mergeCell ref="BS21:BY21"/>
    <mergeCell ref="CN22:CU22"/>
    <mergeCell ref="EA22:EG22"/>
    <mergeCell ref="DD22:DK22"/>
    <mergeCell ref="DD21:DK21"/>
    <mergeCell ref="CG20:CM20"/>
    <mergeCell ref="BZ20:CF20"/>
    <mergeCell ref="EV19:FC19"/>
    <mergeCell ref="EO19:EU19"/>
    <mergeCell ref="EA19:EG19"/>
    <mergeCell ref="CV19:DC19"/>
    <mergeCell ref="DD19:DK19"/>
    <mergeCell ref="FD21:FK21"/>
    <mergeCell ref="EO22:EU22"/>
    <mergeCell ref="EV22:FC22"/>
    <mergeCell ref="EO21:EU21"/>
    <mergeCell ref="FD20:FK20"/>
    <mergeCell ref="DT20:DZ20"/>
    <mergeCell ref="EA20:EG20"/>
    <mergeCell ref="EO20:EU20"/>
    <mergeCell ref="EV20:FC20"/>
    <mergeCell ref="EH20:EN20"/>
    <mergeCell ref="EV21:FC21"/>
    <mergeCell ref="CG19:CM19"/>
    <mergeCell ref="CN19:CU19"/>
    <mergeCell ref="EH18:EN18"/>
    <mergeCell ref="DT18:DZ18"/>
    <mergeCell ref="EA18:EG18"/>
    <mergeCell ref="CG18:CM18"/>
    <mergeCell ref="CV18:DC18"/>
    <mergeCell ref="P20:W20"/>
    <mergeCell ref="A19:O19"/>
    <mergeCell ref="BS20:BY20"/>
    <mergeCell ref="BL19:BR19"/>
    <mergeCell ref="AV19:BC19"/>
    <mergeCell ref="BD20:BK20"/>
    <mergeCell ref="X20:AE20"/>
    <mergeCell ref="BS19:BY19"/>
    <mergeCell ref="BD19:BK19"/>
    <mergeCell ref="A20:O20"/>
    <mergeCell ref="P19:W19"/>
    <mergeCell ref="X19:AE19"/>
    <mergeCell ref="CV20:DC20"/>
    <mergeCell ref="DL20:DS20"/>
    <mergeCell ref="DD20:DK20"/>
    <mergeCell ref="BL20:BR20"/>
    <mergeCell ref="CN20:CU20"/>
    <mergeCell ref="FD19:FK19"/>
    <mergeCell ref="EO18:EU18"/>
    <mergeCell ref="EH17:EN17"/>
    <mergeCell ref="EH19:EN19"/>
    <mergeCell ref="AF15:EU15"/>
    <mergeCell ref="DL19:DS19"/>
    <mergeCell ref="DT19:DZ19"/>
    <mergeCell ref="EA17:EG17"/>
    <mergeCell ref="EO17:EU17"/>
    <mergeCell ref="CN18:CU18"/>
    <mergeCell ref="DL18:DS18"/>
    <mergeCell ref="AF17:AM17"/>
    <mergeCell ref="AF16:AU16"/>
    <mergeCell ref="DD16:DS16"/>
    <mergeCell ref="DD18:DK18"/>
    <mergeCell ref="EV15:FK16"/>
    <mergeCell ref="FD17:FK17"/>
    <mergeCell ref="FD18:FK18"/>
    <mergeCell ref="EH16:EU16"/>
    <mergeCell ref="EV18:FC18"/>
    <mergeCell ref="EV17:FC17"/>
    <mergeCell ref="BZ19:CF19"/>
    <mergeCell ref="AF19:AM19"/>
    <mergeCell ref="AN19:AU19"/>
    <mergeCell ref="EC1:FK5"/>
    <mergeCell ref="FB7:FK7"/>
    <mergeCell ref="AH11:ED11"/>
    <mergeCell ref="AH12:ED12"/>
    <mergeCell ref="DL17:DS17"/>
    <mergeCell ref="BS17:BY17"/>
    <mergeCell ref="DD17:DK17"/>
    <mergeCell ref="CV17:DC17"/>
    <mergeCell ref="CN16:DC16"/>
    <mergeCell ref="DT16:EG16"/>
    <mergeCell ref="DT17:DZ17"/>
    <mergeCell ref="CN17:CU17"/>
    <mergeCell ref="A18:O18"/>
    <mergeCell ref="BL16:BY16"/>
    <mergeCell ref="BZ16:CM16"/>
    <mergeCell ref="A15:O17"/>
    <mergeCell ref="P15:W16"/>
    <mergeCell ref="AV16:BK16"/>
    <mergeCell ref="X15:AE16"/>
    <mergeCell ref="AN17:AU17"/>
    <mergeCell ref="BZ17:CF17"/>
    <mergeCell ref="BZ18:CF18"/>
    <mergeCell ref="P18:W18"/>
    <mergeCell ref="P17:W17"/>
    <mergeCell ref="X17:AE17"/>
    <mergeCell ref="X18:AE18"/>
    <mergeCell ref="AV17:BC17"/>
    <mergeCell ref="BL17:BR17"/>
    <mergeCell ref="CG17:CM17"/>
    <mergeCell ref="BL18:BR18"/>
    <mergeCell ref="BS18:BY18"/>
    <mergeCell ref="BD17:BK17"/>
    <mergeCell ref="AF18:AM18"/>
    <mergeCell ref="AN18:AU18"/>
    <mergeCell ref="AV18:BC18"/>
    <mergeCell ref="BD18:BK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92D050"/>
  </sheetPr>
  <dimension ref="A1:FB28"/>
  <sheetViews>
    <sheetView topLeftCell="A4" workbookViewId="0">
      <selection activeCell="AY27" sqref="AY27:CD27"/>
    </sheetView>
  </sheetViews>
  <sheetFormatPr defaultColWidth="0.85546875" defaultRowHeight="12.75"/>
  <cols>
    <col min="1" max="16384" width="0.85546875" style="238"/>
  </cols>
  <sheetData>
    <row r="1" spans="1:158" ht="11.25" customHeight="1">
      <c r="DR1" s="528" t="s">
        <v>71</v>
      </c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</row>
    <row r="2" spans="1:158" ht="11.25" customHeight="1"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</row>
    <row r="3" spans="1:158" ht="11.25" customHeight="1"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</row>
    <row r="4" spans="1:158" ht="11.25" customHeight="1"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</row>
    <row r="5" spans="1:158" ht="21" customHeight="1"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</row>
    <row r="6" spans="1:158" s="240" customFormat="1" ht="15"/>
    <row r="7" spans="1:158" s="240" customFormat="1" ht="15">
      <c r="EN7" s="529" t="s">
        <v>72</v>
      </c>
      <c r="EO7" s="529"/>
      <c r="EP7" s="529"/>
      <c r="EQ7" s="529"/>
      <c r="ER7" s="529"/>
      <c r="ES7" s="529"/>
      <c r="ET7" s="529"/>
      <c r="EU7" s="529"/>
      <c r="EV7" s="529"/>
      <c r="EW7" s="529"/>
      <c r="EX7" s="529"/>
      <c r="EY7" s="529"/>
      <c r="EZ7" s="529"/>
    </row>
    <row r="8" spans="1:158" s="240" customFormat="1" ht="15"/>
    <row r="9" spans="1:158" s="262" customFormat="1" ht="15.75">
      <c r="A9" s="565" t="s">
        <v>73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5"/>
      <c r="AG9" s="565"/>
      <c r="AH9" s="565"/>
      <c r="AI9" s="565"/>
      <c r="AJ9" s="565"/>
      <c r="AK9" s="565"/>
      <c r="AL9" s="565"/>
      <c r="AM9" s="565"/>
      <c r="AN9" s="565"/>
      <c r="AO9" s="565"/>
      <c r="AP9" s="565"/>
      <c r="AQ9" s="565"/>
      <c r="AR9" s="565"/>
      <c r="AS9" s="565"/>
      <c r="AT9" s="565"/>
      <c r="AU9" s="565"/>
      <c r="AV9" s="565"/>
      <c r="AW9" s="565"/>
      <c r="AX9" s="565"/>
      <c r="AY9" s="565"/>
      <c r="AZ9" s="565"/>
      <c r="BA9" s="565"/>
      <c r="BB9" s="565"/>
      <c r="BC9" s="565"/>
      <c r="BD9" s="565"/>
      <c r="BE9" s="565"/>
      <c r="BF9" s="565"/>
      <c r="BG9" s="565"/>
      <c r="BH9" s="565"/>
      <c r="BI9" s="565"/>
      <c r="BJ9" s="565"/>
      <c r="BK9" s="565"/>
      <c r="BL9" s="565"/>
      <c r="BM9" s="565"/>
      <c r="BN9" s="565"/>
      <c r="BO9" s="565"/>
      <c r="BP9" s="565"/>
      <c r="BQ9" s="565"/>
      <c r="BR9" s="565"/>
      <c r="BS9" s="565"/>
      <c r="BT9" s="565"/>
      <c r="BU9" s="565"/>
      <c r="BV9" s="565"/>
      <c r="BW9" s="565"/>
      <c r="BX9" s="565"/>
      <c r="BY9" s="565"/>
      <c r="BZ9" s="565"/>
      <c r="CA9" s="565"/>
      <c r="CB9" s="565"/>
      <c r="CC9" s="565"/>
      <c r="CD9" s="565"/>
      <c r="CE9" s="565"/>
      <c r="CF9" s="565"/>
      <c r="CG9" s="565"/>
      <c r="CH9" s="565"/>
      <c r="CI9" s="565"/>
      <c r="CJ9" s="565"/>
      <c r="CK9" s="565"/>
      <c r="CL9" s="565"/>
      <c r="CM9" s="565"/>
      <c r="CN9" s="565"/>
      <c r="CO9" s="565"/>
      <c r="CP9" s="565"/>
      <c r="CQ9" s="565"/>
      <c r="CR9" s="565"/>
      <c r="CS9" s="565"/>
      <c r="CT9" s="565"/>
      <c r="CU9" s="565"/>
      <c r="CV9" s="565"/>
      <c r="CW9" s="565"/>
      <c r="CX9" s="565"/>
      <c r="CY9" s="565"/>
      <c r="CZ9" s="565"/>
      <c r="DA9" s="565"/>
      <c r="DB9" s="565"/>
      <c r="DC9" s="565"/>
      <c r="DD9" s="565"/>
      <c r="DE9" s="565"/>
      <c r="DF9" s="565"/>
      <c r="DG9" s="565"/>
      <c r="DH9" s="565"/>
      <c r="DI9" s="565"/>
      <c r="DJ9" s="565"/>
      <c r="DK9" s="565"/>
      <c r="DL9" s="565"/>
      <c r="DM9" s="565"/>
      <c r="DN9" s="565"/>
      <c r="DO9" s="565"/>
      <c r="DP9" s="565"/>
      <c r="DQ9" s="565"/>
      <c r="DR9" s="565"/>
      <c r="DS9" s="565"/>
      <c r="DT9" s="565"/>
      <c r="DU9" s="565"/>
      <c r="DV9" s="565"/>
      <c r="DW9" s="565"/>
      <c r="DX9" s="565"/>
      <c r="DY9" s="565"/>
      <c r="DZ9" s="565"/>
      <c r="EA9" s="565"/>
      <c r="EB9" s="565"/>
      <c r="EC9" s="565"/>
      <c r="ED9" s="565"/>
      <c r="EE9" s="565"/>
      <c r="EF9" s="565"/>
      <c r="EG9" s="565"/>
      <c r="EH9" s="565"/>
      <c r="EI9" s="565"/>
      <c r="EJ9" s="565"/>
      <c r="EK9" s="565"/>
      <c r="EL9" s="565"/>
      <c r="EM9" s="565"/>
      <c r="EN9" s="565"/>
      <c r="EO9" s="565"/>
      <c r="EP9" s="565"/>
      <c r="EQ9" s="565"/>
      <c r="ER9" s="565"/>
      <c r="ES9" s="565"/>
      <c r="ET9" s="565"/>
      <c r="EU9" s="565"/>
      <c r="EV9" s="565"/>
      <c r="EW9" s="565"/>
      <c r="EX9" s="565"/>
      <c r="EY9" s="565"/>
    </row>
    <row r="10" spans="1:158" s="262" customFormat="1" ht="18" customHeight="1">
      <c r="BL10" s="267" t="s">
        <v>74</v>
      </c>
      <c r="BM10" s="566" t="s">
        <v>799</v>
      </c>
      <c r="BN10" s="566"/>
      <c r="BO10" s="566"/>
      <c r="BP10" s="566"/>
      <c r="BQ10" s="566"/>
      <c r="BR10" s="566"/>
      <c r="BS10" s="566"/>
      <c r="BT10" s="566"/>
      <c r="BU10" s="566"/>
      <c r="BV10" s="566"/>
      <c r="BW10" s="566"/>
      <c r="BX10" s="566"/>
      <c r="BY10" s="566"/>
      <c r="BZ10" s="566"/>
      <c r="CA10" s="566"/>
      <c r="CB10" s="566"/>
      <c r="CC10" s="566"/>
      <c r="CD10" s="567">
        <v>20</v>
      </c>
      <c r="CE10" s="567"/>
      <c r="CF10" s="567"/>
      <c r="CG10" s="567"/>
      <c r="CH10" s="568" t="s">
        <v>789</v>
      </c>
      <c r="CI10" s="568"/>
      <c r="CJ10" s="568"/>
      <c r="CK10" s="568"/>
      <c r="CL10" s="262" t="s">
        <v>481</v>
      </c>
      <c r="CR10" s="268"/>
      <c r="CS10" s="268"/>
      <c r="CT10" s="268"/>
      <c r="CU10" s="268"/>
      <c r="CV10" s="268"/>
      <c r="CW10" s="268"/>
      <c r="CX10" s="268"/>
      <c r="CY10" s="268"/>
      <c r="CZ10" s="268"/>
      <c r="DA10" s="267"/>
      <c r="DB10" s="267"/>
      <c r="DC10" s="267"/>
      <c r="DD10" s="267"/>
      <c r="DE10" s="269"/>
      <c r="DF10" s="269"/>
      <c r="DG10" s="269"/>
      <c r="DH10" s="269"/>
    </row>
    <row r="11" spans="1:158" s="240" customFormat="1" ht="18" customHeight="1">
      <c r="AB11" s="530" t="str">
        <f>'о расходовании субсидии'!A2</f>
        <v xml:space="preserve">АНО ЦСОН «Доброе дело» </v>
      </c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0"/>
      <c r="DB11" s="530"/>
      <c r="DC11" s="530"/>
      <c r="DD11" s="530"/>
      <c r="DE11" s="530"/>
      <c r="DF11" s="530"/>
      <c r="DG11" s="530"/>
      <c r="DH11" s="530"/>
      <c r="DI11" s="530"/>
      <c r="DJ11" s="530"/>
      <c r="DK11" s="530"/>
      <c r="DL11" s="530"/>
      <c r="DM11" s="530"/>
      <c r="DN11" s="530"/>
      <c r="DO11" s="530"/>
      <c r="DP11" s="530"/>
      <c r="DQ11" s="530"/>
      <c r="DR11" s="530"/>
      <c r="DS11" s="530"/>
      <c r="DT11" s="530"/>
      <c r="DU11" s="530"/>
      <c r="DV11" s="530"/>
      <c r="DW11" s="530"/>
      <c r="DX11" s="530"/>
    </row>
    <row r="12" spans="1:158" s="242" customFormat="1" ht="12.75" customHeight="1">
      <c r="AB12" s="531" t="s">
        <v>29</v>
      </c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  <c r="BM12" s="531"/>
      <c r="BN12" s="531"/>
      <c r="BO12" s="531"/>
      <c r="BP12" s="531"/>
      <c r="BQ12" s="531"/>
      <c r="BR12" s="531"/>
      <c r="BS12" s="531"/>
      <c r="BT12" s="531"/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1"/>
      <c r="CG12" s="531"/>
      <c r="CH12" s="531"/>
      <c r="CI12" s="531"/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1"/>
      <c r="CW12" s="531"/>
      <c r="CX12" s="531"/>
      <c r="CY12" s="531"/>
      <c r="CZ12" s="531"/>
      <c r="DA12" s="531"/>
      <c r="DB12" s="531"/>
      <c r="DC12" s="531"/>
      <c r="DD12" s="531"/>
      <c r="DE12" s="531"/>
      <c r="DF12" s="531"/>
      <c r="DG12" s="531"/>
      <c r="DH12" s="531"/>
      <c r="DI12" s="531"/>
      <c r="DJ12" s="531"/>
      <c r="DK12" s="531"/>
      <c r="DL12" s="531"/>
      <c r="DM12" s="531"/>
      <c r="DN12" s="531"/>
      <c r="DO12" s="531"/>
      <c r="DP12" s="531"/>
      <c r="DQ12" s="531"/>
      <c r="DR12" s="531"/>
      <c r="DS12" s="531"/>
      <c r="DT12" s="531"/>
      <c r="DU12" s="531"/>
      <c r="DV12" s="531"/>
      <c r="DW12" s="531"/>
      <c r="DX12" s="531"/>
    </row>
    <row r="13" spans="1:158" s="240" customFormat="1" ht="15"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5"/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5"/>
    </row>
    <row r="14" spans="1:158" s="242" customFormat="1" ht="12">
      <c r="B14" s="243" t="s">
        <v>30</v>
      </c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</row>
    <row r="15" spans="1:158" s="242" customFormat="1" ht="27" customHeight="1">
      <c r="A15" s="513" t="s">
        <v>31</v>
      </c>
      <c r="B15" s="514"/>
      <c r="C15" s="514"/>
      <c r="D15" s="514"/>
      <c r="E15" s="514"/>
      <c r="F15" s="514"/>
      <c r="G15" s="515"/>
      <c r="H15" s="513" t="s">
        <v>75</v>
      </c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4"/>
      <c r="BD15" s="514"/>
      <c r="BE15" s="514"/>
      <c r="BF15" s="514"/>
      <c r="BG15" s="514"/>
      <c r="BH15" s="514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4"/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5"/>
      <c r="DL15" s="513" t="s">
        <v>76</v>
      </c>
      <c r="DM15" s="514"/>
      <c r="DN15" s="514"/>
      <c r="DO15" s="514"/>
      <c r="DP15" s="514"/>
      <c r="DQ15" s="514"/>
      <c r="DR15" s="514"/>
      <c r="DS15" s="514"/>
      <c r="DT15" s="514"/>
      <c r="DU15" s="514"/>
      <c r="DV15" s="514"/>
      <c r="DW15" s="514"/>
      <c r="DX15" s="514"/>
      <c r="DY15" s="514"/>
      <c r="DZ15" s="514"/>
      <c r="EA15" s="514"/>
      <c r="EB15" s="514"/>
      <c r="EC15" s="514"/>
      <c r="ED15" s="514"/>
      <c r="EE15" s="515"/>
      <c r="EF15" s="574" t="s">
        <v>77</v>
      </c>
      <c r="EG15" s="575"/>
      <c r="EH15" s="575"/>
      <c r="EI15" s="575"/>
      <c r="EJ15" s="575"/>
      <c r="EK15" s="575"/>
      <c r="EL15" s="575"/>
      <c r="EM15" s="575"/>
      <c r="EN15" s="575"/>
      <c r="EO15" s="575"/>
      <c r="EP15" s="575"/>
      <c r="EQ15" s="575"/>
      <c r="ER15" s="575"/>
      <c r="ES15" s="575"/>
      <c r="ET15" s="575"/>
      <c r="EU15" s="575"/>
      <c r="EV15" s="575"/>
      <c r="EW15" s="575"/>
      <c r="EX15" s="575"/>
      <c r="EY15" s="576"/>
    </row>
    <row r="16" spans="1:158" s="242" customFormat="1" ht="27" customHeight="1">
      <c r="A16" s="569" t="s">
        <v>253</v>
      </c>
      <c r="B16" s="570"/>
      <c r="C16" s="570"/>
      <c r="D16" s="570"/>
      <c r="E16" s="570"/>
      <c r="F16" s="570"/>
      <c r="G16" s="571"/>
      <c r="H16" s="270"/>
      <c r="I16" s="572" t="s">
        <v>78</v>
      </c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2"/>
      <c r="AT16" s="572"/>
      <c r="AU16" s="572"/>
      <c r="AV16" s="572"/>
      <c r="AW16" s="572"/>
      <c r="AX16" s="572"/>
      <c r="AY16" s="572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  <c r="CA16" s="572"/>
      <c r="CB16" s="572"/>
      <c r="CC16" s="572"/>
      <c r="CD16" s="572"/>
      <c r="CE16" s="572"/>
      <c r="CF16" s="572"/>
      <c r="CG16" s="572"/>
      <c r="CH16" s="572"/>
      <c r="CI16" s="572"/>
      <c r="CJ16" s="572"/>
      <c r="CK16" s="572"/>
      <c r="CL16" s="572"/>
      <c r="CM16" s="572"/>
      <c r="CN16" s="572"/>
      <c r="CO16" s="572"/>
      <c r="CP16" s="572"/>
      <c r="CQ16" s="572"/>
      <c r="CR16" s="572"/>
      <c r="CS16" s="572"/>
      <c r="CT16" s="572"/>
      <c r="CU16" s="572"/>
      <c r="CV16" s="572"/>
      <c r="CW16" s="572"/>
      <c r="CX16" s="572"/>
      <c r="CY16" s="572"/>
      <c r="CZ16" s="572"/>
      <c r="DA16" s="572"/>
      <c r="DB16" s="572"/>
      <c r="DC16" s="572"/>
      <c r="DD16" s="572"/>
      <c r="DE16" s="572"/>
      <c r="DF16" s="572"/>
      <c r="DG16" s="572"/>
      <c r="DH16" s="572"/>
      <c r="DI16" s="572"/>
      <c r="DJ16" s="572"/>
      <c r="DK16" s="573"/>
      <c r="DL16" s="541">
        <f>SUM(DL17:EE22)</f>
        <v>0</v>
      </c>
      <c r="DM16" s="542"/>
      <c r="DN16" s="542"/>
      <c r="DO16" s="542"/>
      <c r="DP16" s="542"/>
      <c r="DQ16" s="542"/>
      <c r="DR16" s="542"/>
      <c r="DS16" s="542"/>
      <c r="DT16" s="542"/>
      <c r="DU16" s="542"/>
      <c r="DV16" s="542"/>
      <c r="DW16" s="542"/>
      <c r="DX16" s="542"/>
      <c r="DY16" s="542"/>
      <c r="DZ16" s="542"/>
      <c r="EA16" s="542"/>
      <c r="EB16" s="542"/>
      <c r="EC16" s="542"/>
      <c r="ED16" s="542"/>
      <c r="EE16" s="543"/>
      <c r="EF16" s="541">
        <v>100</v>
      </c>
      <c r="EG16" s="542"/>
      <c r="EH16" s="542"/>
      <c r="EI16" s="542"/>
      <c r="EJ16" s="542"/>
      <c r="EK16" s="542"/>
      <c r="EL16" s="542"/>
      <c r="EM16" s="542"/>
      <c r="EN16" s="542"/>
      <c r="EO16" s="542"/>
      <c r="EP16" s="542"/>
      <c r="EQ16" s="542"/>
      <c r="ER16" s="542"/>
      <c r="ES16" s="542"/>
      <c r="ET16" s="542"/>
      <c r="EU16" s="542"/>
      <c r="EV16" s="542"/>
      <c r="EW16" s="542"/>
      <c r="EX16" s="542"/>
      <c r="EY16" s="543"/>
    </row>
    <row r="17" spans="1:155" s="242" customFormat="1" ht="27" customHeight="1">
      <c r="A17" s="569"/>
      <c r="B17" s="570"/>
      <c r="C17" s="570"/>
      <c r="D17" s="570"/>
      <c r="E17" s="570"/>
      <c r="F17" s="570"/>
      <c r="G17" s="571"/>
      <c r="H17" s="270"/>
      <c r="I17" s="572" t="s">
        <v>79</v>
      </c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2"/>
      <c r="AC17" s="572"/>
      <c r="AD17" s="572"/>
      <c r="AE17" s="572"/>
      <c r="AF17" s="572"/>
      <c r="AG17" s="572"/>
      <c r="AH17" s="572"/>
      <c r="AI17" s="572"/>
      <c r="AJ17" s="572"/>
      <c r="AK17" s="572"/>
      <c r="AL17" s="572"/>
      <c r="AM17" s="572"/>
      <c r="AN17" s="572"/>
      <c r="AO17" s="572"/>
      <c r="AP17" s="572"/>
      <c r="AQ17" s="572"/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  <c r="CA17" s="572"/>
      <c r="CB17" s="572"/>
      <c r="CC17" s="572"/>
      <c r="CD17" s="572"/>
      <c r="CE17" s="572"/>
      <c r="CF17" s="572"/>
      <c r="CG17" s="572"/>
      <c r="CH17" s="572"/>
      <c r="CI17" s="572"/>
      <c r="CJ17" s="572"/>
      <c r="CK17" s="572"/>
      <c r="CL17" s="572"/>
      <c r="CM17" s="572"/>
      <c r="CN17" s="572"/>
      <c r="CO17" s="572"/>
      <c r="CP17" s="572"/>
      <c r="CQ17" s="572"/>
      <c r="CR17" s="572"/>
      <c r="CS17" s="572"/>
      <c r="CT17" s="572"/>
      <c r="CU17" s="572"/>
      <c r="CV17" s="572"/>
      <c r="CW17" s="572"/>
      <c r="CX17" s="572"/>
      <c r="CY17" s="572"/>
      <c r="CZ17" s="572"/>
      <c r="DA17" s="572"/>
      <c r="DB17" s="572"/>
      <c r="DC17" s="572"/>
      <c r="DD17" s="572"/>
      <c r="DE17" s="572"/>
      <c r="DF17" s="572"/>
      <c r="DG17" s="572"/>
      <c r="DH17" s="572"/>
      <c r="DI17" s="572"/>
      <c r="DJ17" s="572"/>
      <c r="DK17" s="573"/>
      <c r="DL17" s="577">
        <v>0</v>
      </c>
      <c r="DM17" s="578"/>
      <c r="DN17" s="578"/>
      <c r="DO17" s="578"/>
      <c r="DP17" s="578"/>
      <c r="DQ17" s="578"/>
      <c r="DR17" s="578"/>
      <c r="DS17" s="578"/>
      <c r="DT17" s="578"/>
      <c r="DU17" s="578"/>
      <c r="DV17" s="578"/>
      <c r="DW17" s="578"/>
      <c r="DX17" s="578"/>
      <c r="DY17" s="578"/>
      <c r="DZ17" s="578"/>
      <c r="EA17" s="578"/>
      <c r="EB17" s="578"/>
      <c r="EC17" s="578"/>
      <c r="ED17" s="578"/>
      <c r="EE17" s="579"/>
      <c r="EF17" s="541" t="e">
        <f>DL17*100/DL16</f>
        <v>#DIV/0!</v>
      </c>
      <c r="EG17" s="542"/>
      <c r="EH17" s="542"/>
      <c r="EI17" s="542"/>
      <c r="EJ17" s="542"/>
      <c r="EK17" s="542"/>
      <c r="EL17" s="542"/>
      <c r="EM17" s="542"/>
      <c r="EN17" s="542"/>
      <c r="EO17" s="542"/>
      <c r="EP17" s="542"/>
      <c r="EQ17" s="542"/>
      <c r="ER17" s="542"/>
      <c r="ES17" s="542"/>
      <c r="ET17" s="542"/>
      <c r="EU17" s="542"/>
      <c r="EV17" s="542"/>
      <c r="EW17" s="542"/>
      <c r="EX17" s="542"/>
      <c r="EY17" s="543"/>
    </row>
    <row r="18" spans="1:155" s="242" customFormat="1" ht="15" customHeight="1">
      <c r="A18" s="569"/>
      <c r="B18" s="570"/>
      <c r="C18" s="570"/>
      <c r="D18" s="570"/>
      <c r="E18" s="570"/>
      <c r="F18" s="570"/>
      <c r="G18" s="571"/>
      <c r="H18" s="270"/>
      <c r="I18" s="572" t="s">
        <v>80</v>
      </c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572"/>
      <c r="Z18" s="572"/>
      <c r="AA18" s="572"/>
      <c r="AB18" s="572"/>
      <c r="AC18" s="572"/>
      <c r="AD18" s="572"/>
      <c r="AE18" s="572"/>
      <c r="AF18" s="572"/>
      <c r="AG18" s="572"/>
      <c r="AH18" s="572"/>
      <c r="AI18" s="572"/>
      <c r="AJ18" s="572"/>
      <c r="AK18" s="572"/>
      <c r="AL18" s="572"/>
      <c r="AM18" s="572"/>
      <c r="AN18" s="572"/>
      <c r="AO18" s="572"/>
      <c r="AP18" s="572"/>
      <c r="AQ18" s="572"/>
      <c r="AR18" s="572"/>
      <c r="AS18" s="572"/>
      <c r="AT18" s="572"/>
      <c r="AU18" s="572"/>
      <c r="AV18" s="572"/>
      <c r="AW18" s="572"/>
      <c r="AX18" s="572"/>
      <c r="AY18" s="572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2"/>
      <c r="CF18" s="572"/>
      <c r="CG18" s="572"/>
      <c r="CH18" s="572"/>
      <c r="CI18" s="572"/>
      <c r="CJ18" s="572"/>
      <c r="CK18" s="572"/>
      <c r="CL18" s="572"/>
      <c r="CM18" s="572"/>
      <c r="CN18" s="572"/>
      <c r="CO18" s="572"/>
      <c r="CP18" s="572"/>
      <c r="CQ18" s="572"/>
      <c r="CR18" s="572"/>
      <c r="CS18" s="572"/>
      <c r="CT18" s="572"/>
      <c r="CU18" s="572"/>
      <c r="CV18" s="572"/>
      <c r="CW18" s="572"/>
      <c r="CX18" s="572"/>
      <c r="CY18" s="572"/>
      <c r="CZ18" s="572"/>
      <c r="DA18" s="572"/>
      <c r="DB18" s="572"/>
      <c r="DC18" s="572"/>
      <c r="DD18" s="572"/>
      <c r="DE18" s="572"/>
      <c r="DF18" s="572"/>
      <c r="DG18" s="572"/>
      <c r="DH18" s="572"/>
      <c r="DI18" s="572"/>
      <c r="DJ18" s="572"/>
      <c r="DK18" s="573"/>
      <c r="DL18" s="577">
        <v>0</v>
      </c>
      <c r="DM18" s="578"/>
      <c r="DN18" s="578"/>
      <c r="DO18" s="578"/>
      <c r="DP18" s="578"/>
      <c r="DQ18" s="578"/>
      <c r="DR18" s="578"/>
      <c r="DS18" s="578"/>
      <c r="DT18" s="578"/>
      <c r="DU18" s="578"/>
      <c r="DV18" s="578"/>
      <c r="DW18" s="578"/>
      <c r="DX18" s="578"/>
      <c r="DY18" s="578"/>
      <c r="DZ18" s="578"/>
      <c r="EA18" s="578"/>
      <c r="EB18" s="578"/>
      <c r="EC18" s="578"/>
      <c r="ED18" s="578"/>
      <c r="EE18" s="579"/>
      <c r="EF18" s="541" t="e">
        <f>DL18*100/DL16</f>
        <v>#DIV/0!</v>
      </c>
      <c r="EG18" s="542"/>
      <c r="EH18" s="542"/>
      <c r="EI18" s="542"/>
      <c r="EJ18" s="542"/>
      <c r="EK18" s="542"/>
      <c r="EL18" s="542"/>
      <c r="EM18" s="542"/>
      <c r="EN18" s="542"/>
      <c r="EO18" s="542"/>
      <c r="EP18" s="542"/>
      <c r="EQ18" s="542"/>
      <c r="ER18" s="542"/>
      <c r="ES18" s="542"/>
      <c r="ET18" s="542"/>
      <c r="EU18" s="542"/>
      <c r="EV18" s="542"/>
      <c r="EW18" s="542"/>
      <c r="EX18" s="542"/>
      <c r="EY18" s="543"/>
    </row>
    <row r="19" spans="1:155" s="242" customFormat="1" ht="15" customHeight="1">
      <c r="A19" s="569"/>
      <c r="B19" s="570"/>
      <c r="C19" s="570"/>
      <c r="D19" s="570"/>
      <c r="E19" s="570"/>
      <c r="F19" s="570"/>
      <c r="G19" s="571"/>
      <c r="H19" s="270"/>
      <c r="I19" s="572" t="s">
        <v>81</v>
      </c>
      <c r="J19" s="572"/>
      <c r="K19" s="572"/>
      <c r="L19" s="572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572"/>
      <c r="Z19" s="572"/>
      <c r="AA19" s="572"/>
      <c r="AB19" s="572"/>
      <c r="AC19" s="572"/>
      <c r="AD19" s="572"/>
      <c r="AE19" s="572"/>
      <c r="AF19" s="572"/>
      <c r="AG19" s="572"/>
      <c r="AH19" s="572"/>
      <c r="AI19" s="572"/>
      <c r="AJ19" s="572"/>
      <c r="AK19" s="572"/>
      <c r="AL19" s="572"/>
      <c r="AM19" s="572"/>
      <c r="AN19" s="572"/>
      <c r="AO19" s="572"/>
      <c r="AP19" s="572"/>
      <c r="AQ19" s="572"/>
      <c r="AR19" s="572"/>
      <c r="AS19" s="572"/>
      <c r="AT19" s="572"/>
      <c r="AU19" s="572"/>
      <c r="AV19" s="572"/>
      <c r="AW19" s="572"/>
      <c r="AX19" s="572"/>
      <c r="AY19" s="572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  <c r="CA19" s="572"/>
      <c r="CB19" s="572"/>
      <c r="CC19" s="572"/>
      <c r="CD19" s="572"/>
      <c r="CE19" s="572"/>
      <c r="CF19" s="572"/>
      <c r="CG19" s="572"/>
      <c r="CH19" s="572"/>
      <c r="CI19" s="572"/>
      <c r="CJ19" s="572"/>
      <c r="CK19" s="572"/>
      <c r="CL19" s="572"/>
      <c r="CM19" s="572"/>
      <c r="CN19" s="572"/>
      <c r="CO19" s="572"/>
      <c r="CP19" s="572"/>
      <c r="CQ19" s="572"/>
      <c r="CR19" s="572"/>
      <c r="CS19" s="572"/>
      <c r="CT19" s="572"/>
      <c r="CU19" s="572"/>
      <c r="CV19" s="572"/>
      <c r="CW19" s="572"/>
      <c r="CX19" s="572"/>
      <c r="CY19" s="572"/>
      <c r="CZ19" s="572"/>
      <c r="DA19" s="572"/>
      <c r="DB19" s="572"/>
      <c r="DC19" s="572"/>
      <c r="DD19" s="572"/>
      <c r="DE19" s="572"/>
      <c r="DF19" s="572"/>
      <c r="DG19" s="572"/>
      <c r="DH19" s="572"/>
      <c r="DI19" s="572"/>
      <c r="DJ19" s="572"/>
      <c r="DK19" s="573"/>
      <c r="DL19" s="577">
        <v>0</v>
      </c>
      <c r="DM19" s="578"/>
      <c r="DN19" s="578"/>
      <c r="DO19" s="578"/>
      <c r="DP19" s="578"/>
      <c r="DQ19" s="578"/>
      <c r="DR19" s="578"/>
      <c r="DS19" s="578"/>
      <c r="DT19" s="578"/>
      <c r="DU19" s="578"/>
      <c r="DV19" s="578"/>
      <c r="DW19" s="578"/>
      <c r="DX19" s="578"/>
      <c r="DY19" s="578"/>
      <c r="DZ19" s="578"/>
      <c r="EA19" s="578"/>
      <c r="EB19" s="578"/>
      <c r="EC19" s="578"/>
      <c r="ED19" s="578"/>
      <c r="EE19" s="579"/>
      <c r="EF19" s="541" t="e">
        <f>DL19*100/DL16</f>
        <v>#DIV/0!</v>
      </c>
      <c r="EG19" s="542"/>
      <c r="EH19" s="542"/>
      <c r="EI19" s="542"/>
      <c r="EJ19" s="542"/>
      <c r="EK19" s="542"/>
      <c r="EL19" s="542"/>
      <c r="EM19" s="542"/>
      <c r="EN19" s="542"/>
      <c r="EO19" s="542"/>
      <c r="EP19" s="542"/>
      <c r="EQ19" s="542"/>
      <c r="ER19" s="542"/>
      <c r="ES19" s="542"/>
      <c r="ET19" s="542"/>
      <c r="EU19" s="542"/>
      <c r="EV19" s="542"/>
      <c r="EW19" s="542"/>
      <c r="EX19" s="542"/>
      <c r="EY19" s="543"/>
    </row>
    <row r="20" spans="1:155" s="242" customFormat="1" ht="15" customHeight="1">
      <c r="A20" s="569"/>
      <c r="B20" s="570"/>
      <c r="C20" s="570"/>
      <c r="D20" s="570"/>
      <c r="E20" s="570"/>
      <c r="F20" s="570"/>
      <c r="G20" s="571"/>
      <c r="H20" s="270"/>
      <c r="I20" s="572" t="s">
        <v>82</v>
      </c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  <c r="CA20" s="572"/>
      <c r="CB20" s="572"/>
      <c r="CC20" s="572"/>
      <c r="CD20" s="572"/>
      <c r="CE20" s="572"/>
      <c r="CF20" s="572"/>
      <c r="CG20" s="572"/>
      <c r="CH20" s="572"/>
      <c r="CI20" s="572"/>
      <c r="CJ20" s="572"/>
      <c r="CK20" s="572"/>
      <c r="CL20" s="572"/>
      <c r="CM20" s="572"/>
      <c r="CN20" s="572"/>
      <c r="CO20" s="572"/>
      <c r="CP20" s="572"/>
      <c r="CQ20" s="572"/>
      <c r="CR20" s="572"/>
      <c r="CS20" s="572"/>
      <c r="CT20" s="572"/>
      <c r="CU20" s="572"/>
      <c r="CV20" s="572"/>
      <c r="CW20" s="572"/>
      <c r="CX20" s="572"/>
      <c r="CY20" s="572"/>
      <c r="CZ20" s="572"/>
      <c r="DA20" s="572"/>
      <c r="DB20" s="572"/>
      <c r="DC20" s="572"/>
      <c r="DD20" s="572"/>
      <c r="DE20" s="572"/>
      <c r="DF20" s="572"/>
      <c r="DG20" s="572"/>
      <c r="DH20" s="572"/>
      <c r="DI20" s="572"/>
      <c r="DJ20" s="572"/>
      <c r="DK20" s="573"/>
      <c r="DL20" s="577">
        <v>0</v>
      </c>
      <c r="DM20" s="578"/>
      <c r="DN20" s="578"/>
      <c r="DO20" s="578"/>
      <c r="DP20" s="578"/>
      <c r="DQ20" s="578"/>
      <c r="DR20" s="578"/>
      <c r="DS20" s="578"/>
      <c r="DT20" s="578"/>
      <c r="DU20" s="578"/>
      <c r="DV20" s="578"/>
      <c r="DW20" s="578"/>
      <c r="DX20" s="578"/>
      <c r="DY20" s="578"/>
      <c r="DZ20" s="578"/>
      <c r="EA20" s="578"/>
      <c r="EB20" s="578"/>
      <c r="EC20" s="578"/>
      <c r="ED20" s="578"/>
      <c r="EE20" s="579"/>
      <c r="EF20" s="541" t="e">
        <f>DL20*100/DL16</f>
        <v>#DIV/0!</v>
      </c>
      <c r="EG20" s="542"/>
      <c r="EH20" s="542"/>
      <c r="EI20" s="542"/>
      <c r="EJ20" s="542"/>
      <c r="EK20" s="542"/>
      <c r="EL20" s="542"/>
      <c r="EM20" s="542"/>
      <c r="EN20" s="542"/>
      <c r="EO20" s="542"/>
      <c r="EP20" s="542"/>
      <c r="EQ20" s="542"/>
      <c r="ER20" s="542"/>
      <c r="ES20" s="542"/>
      <c r="ET20" s="542"/>
      <c r="EU20" s="542"/>
      <c r="EV20" s="542"/>
      <c r="EW20" s="542"/>
      <c r="EX20" s="542"/>
      <c r="EY20" s="543"/>
    </row>
    <row r="21" spans="1:155" s="242" customFormat="1" ht="15" customHeight="1">
      <c r="A21" s="569"/>
      <c r="B21" s="570"/>
      <c r="C21" s="570"/>
      <c r="D21" s="570"/>
      <c r="E21" s="570"/>
      <c r="F21" s="570"/>
      <c r="G21" s="571"/>
      <c r="H21" s="270"/>
      <c r="I21" s="572" t="s">
        <v>83</v>
      </c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572"/>
      <c r="V21" s="572"/>
      <c r="W21" s="572"/>
      <c r="X21" s="572"/>
      <c r="Y21" s="572"/>
      <c r="Z21" s="572"/>
      <c r="AA21" s="572"/>
      <c r="AB21" s="572"/>
      <c r="AC21" s="572"/>
      <c r="AD21" s="572"/>
      <c r="AE21" s="572"/>
      <c r="AF21" s="572"/>
      <c r="AG21" s="572"/>
      <c r="AH21" s="572"/>
      <c r="AI21" s="572"/>
      <c r="AJ21" s="572"/>
      <c r="AK21" s="572"/>
      <c r="AL21" s="572"/>
      <c r="AM21" s="572"/>
      <c r="AN21" s="572"/>
      <c r="AO21" s="572"/>
      <c r="AP21" s="572"/>
      <c r="AQ21" s="572"/>
      <c r="AR21" s="572"/>
      <c r="AS21" s="572"/>
      <c r="AT21" s="572"/>
      <c r="AU21" s="572"/>
      <c r="AV21" s="572"/>
      <c r="AW21" s="572"/>
      <c r="AX21" s="572"/>
      <c r="AY21" s="572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  <c r="CA21" s="572"/>
      <c r="CB21" s="572"/>
      <c r="CC21" s="572"/>
      <c r="CD21" s="572"/>
      <c r="CE21" s="572"/>
      <c r="CF21" s="572"/>
      <c r="CG21" s="572"/>
      <c r="CH21" s="572"/>
      <c r="CI21" s="572"/>
      <c r="CJ21" s="572"/>
      <c r="CK21" s="572"/>
      <c r="CL21" s="572"/>
      <c r="CM21" s="572"/>
      <c r="CN21" s="572"/>
      <c r="CO21" s="572"/>
      <c r="CP21" s="572"/>
      <c r="CQ21" s="572"/>
      <c r="CR21" s="572"/>
      <c r="CS21" s="572"/>
      <c r="CT21" s="572"/>
      <c r="CU21" s="572"/>
      <c r="CV21" s="572"/>
      <c r="CW21" s="572"/>
      <c r="CX21" s="572"/>
      <c r="CY21" s="572"/>
      <c r="CZ21" s="572"/>
      <c r="DA21" s="572"/>
      <c r="DB21" s="572"/>
      <c r="DC21" s="572"/>
      <c r="DD21" s="572"/>
      <c r="DE21" s="572"/>
      <c r="DF21" s="572"/>
      <c r="DG21" s="572"/>
      <c r="DH21" s="572"/>
      <c r="DI21" s="572"/>
      <c r="DJ21" s="572"/>
      <c r="DK21" s="573"/>
      <c r="DL21" s="577">
        <v>0</v>
      </c>
      <c r="DM21" s="578"/>
      <c r="DN21" s="578"/>
      <c r="DO21" s="578"/>
      <c r="DP21" s="578"/>
      <c r="DQ21" s="578"/>
      <c r="DR21" s="578"/>
      <c r="DS21" s="578"/>
      <c r="DT21" s="578"/>
      <c r="DU21" s="578"/>
      <c r="DV21" s="578"/>
      <c r="DW21" s="578"/>
      <c r="DX21" s="578"/>
      <c r="DY21" s="578"/>
      <c r="DZ21" s="578"/>
      <c r="EA21" s="578"/>
      <c r="EB21" s="578"/>
      <c r="EC21" s="578"/>
      <c r="ED21" s="578"/>
      <c r="EE21" s="579"/>
      <c r="EF21" s="541" t="e">
        <f>DL21*100/DL16</f>
        <v>#DIV/0!</v>
      </c>
      <c r="EG21" s="542"/>
      <c r="EH21" s="542"/>
      <c r="EI21" s="542"/>
      <c r="EJ21" s="542"/>
      <c r="EK21" s="542"/>
      <c r="EL21" s="542"/>
      <c r="EM21" s="542"/>
      <c r="EN21" s="542"/>
      <c r="EO21" s="542"/>
      <c r="EP21" s="542"/>
      <c r="EQ21" s="542"/>
      <c r="ER21" s="542"/>
      <c r="ES21" s="542"/>
      <c r="ET21" s="542"/>
      <c r="EU21" s="542"/>
      <c r="EV21" s="542"/>
      <c r="EW21" s="542"/>
      <c r="EX21" s="542"/>
      <c r="EY21" s="543"/>
    </row>
    <row r="22" spans="1:155" s="242" customFormat="1" ht="15" customHeight="1">
      <c r="A22" s="569"/>
      <c r="B22" s="570"/>
      <c r="C22" s="570"/>
      <c r="D22" s="570"/>
      <c r="E22" s="570"/>
      <c r="F22" s="570"/>
      <c r="G22" s="571"/>
      <c r="H22" s="270"/>
      <c r="I22" s="572" t="s">
        <v>84</v>
      </c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2"/>
      <c r="AT22" s="572"/>
      <c r="AU22" s="572"/>
      <c r="AV22" s="572"/>
      <c r="AW22" s="572"/>
      <c r="AX22" s="572"/>
      <c r="AY22" s="572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  <c r="CA22" s="572"/>
      <c r="CB22" s="572"/>
      <c r="CC22" s="572"/>
      <c r="CD22" s="572"/>
      <c r="CE22" s="572"/>
      <c r="CF22" s="572"/>
      <c r="CG22" s="572"/>
      <c r="CH22" s="572"/>
      <c r="CI22" s="572"/>
      <c r="CJ22" s="572"/>
      <c r="CK22" s="572"/>
      <c r="CL22" s="572"/>
      <c r="CM22" s="572"/>
      <c r="CN22" s="572"/>
      <c r="CO22" s="572"/>
      <c r="CP22" s="572"/>
      <c r="CQ22" s="572"/>
      <c r="CR22" s="572"/>
      <c r="CS22" s="572"/>
      <c r="CT22" s="572"/>
      <c r="CU22" s="572"/>
      <c r="CV22" s="572"/>
      <c r="CW22" s="572"/>
      <c r="CX22" s="572"/>
      <c r="CY22" s="572"/>
      <c r="CZ22" s="572"/>
      <c r="DA22" s="572"/>
      <c r="DB22" s="572"/>
      <c r="DC22" s="572"/>
      <c r="DD22" s="572"/>
      <c r="DE22" s="572"/>
      <c r="DF22" s="572"/>
      <c r="DG22" s="572"/>
      <c r="DH22" s="572"/>
      <c r="DI22" s="572"/>
      <c r="DJ22" s="572"/>
      <c r="DK22" s="573"/>
      <c r="DL22" s="577">
        <v>0</v>
      </c>
      <c r="DM22" s="578"/>
      <c r="DN22" s="578"/>
      <c r="DO22" s="578"/>
      <c r="DP22" s="578"/>
      <c r="DQ22" s="578"/>
      <c r="DR22" s="578"/>
      <c r="DS22" s="578"/>
      <c r="DT22" s="578"/>
      <c r="DU22" s="578"/>
      <c r="DV22" s="578"/>
      <c r="DW22" s="578"/>
      <c r="DX22" s="578"/>
      <c r="DY22" s="578"/>
      <c r="DZ22" s="578"/>
      <c r="EA22" s="578"/>
      <c r="EB22" s="578"/>
      <c r="EC22" s="578"/>
      <c r="ED22" s="578"/>
      <c r="EE22" s="579"/>
      <c r="EF22" s="541" t="e">
        <f>DL22*100/DL16</f>
        <v>#DIV/0!</v>
      </c>
      <c r="EG22" s="542"/>
      <c r="EH22" s="542"/>
      <c r="EI22" s="542"/>
      <c r="EJ22" s="542"/>
      <c r="EK22" s="542"/>
      <c r="EL22" s="542"/>
      <c r="EM22" s="542"/>
      <c r="EN22" s="542"/>
      <c r="EO22" s="542"/>
      <c r="EP22" s="542"/>
      <c r="EQ22" s="542"/>
      <c r="ER22" s="542"/>
      <c r="ES22" s="542"/>
      <c r="ET22" s="542"/>
      <c r="EU22" s="542"/>
      <c r="EV22" s="542"/>
      <c r="EW22" s="542"/>
      <c r="EX22" s="542"/>
      <c r="EY22" s="543"/>
    </row>
    <row r="23" spans="1:155" s="240" customFormat="1" ht="15"/>
    <row r="24" spans="1:155" ht="12.75" customHeight="1"/>
    <row r="25" spans="1:155" ht="12.75" customHeight="1">
      <c r="B25" s="240" t="s">
        <v>43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71"/>
      <c r="CT25" s="561"/>
      <c r="CU25" s="561"/>
      <c r="CV25" s="561"/>
      <c r="CW25" s="561"/>
      <c r="CX25" s="561"/>
      <c r="CY25" s="561"/>
      <c r="CZ25" s="561"/>
      <c r="DA25" s="561"/>
      <c r="DB25" s="561"/>
      <c r="DC25" s="561"/>
      <c r="DD25" s="561"/>
      <c r="DE25" s="561"/>
      <c r="DF25" s="561"/>
      <c r="DG25" s="561"/>
      <c r="DH25" s="561"/>
      <c r="DI25" s="561"/>
      <c r="DJ25" s="561"/>
      <c r="DK25" s="561"/>
      <c r="DL25" s="561"/>
      <c r="DM25" s="561"/>
      <c r="DN25" s="240"/>
      <c r="DO25" s="240"/>
      <c r="DP25" s="530" t="str">
        <f>'до 3-лет'!G18</f>
        <v>/Габдрахманова Е.Б./</v>
      </c>
      <c r="DQ25" s="530"/>
      <c r="DR25" s="530"/>
      <c r="DS25" s="530"/>
      <c r="DT25" s="530"/>
      <c r="DU25" s="530"/>
      <c r="DV25" s="530"/>
      <c r="DW25" s="530"/>
      <c r="DX25" s="530"/>
      <c r="DY25" s="530"/>
      <c r="DZ25" s="530"/>
      <c r="EA25" s="530"/>
      <c r="EB25" s="530"/>
      <c r="EC25" s="530"/>
      <c r="ED25" s="530"/>
      <c r="EE25" s="530"/>
      <c r="EF25" s="530"/>
      <c r="EG25" s="530"/>
      <c r="EH25" s="530"/>
      <c r="EI25" s="530"/>
      <c r="EJ25" s="530"/>
      <c r="EK25" s="530"/>
      <c r="EL25" s="530"/>
      <c r="EM25" s="530"/>
      <c r="EN25" s="530"/>
      <c r="EO25" s="530"/>
      <c r="EP25" s="530"/>
      <c r="EQ25" s="530"/>
      <c r="ER25" s="530"/>
      <c r="ES25" s="530"/>
      <c r="ET25" s="530"/>
      <c r="EU25" s="530"/>
    </row>
    <row r="26" spans="1:155" ht="12.75" customHeight="1"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560" t="s">
        <v>44</v>
      </c>
      <c r="CU26" s="560"/>
      <c r="CV26" s="560"/>
      <c r="CW26" s="560"/>
      <c r="CX26" s="560"/>
      <c r="CY26" s="560"/>
      <c r="CZ26" s="560"/>
      <c r="DA26" s="560"/>
      <c r="DB26" s="560"/>
      <c r="DC26" s="560"/>
      <c r="DD26" s="560"/>
      <c r="DE26" s="560"/>
      <c r="DF26" s="560"/>
      <c r="DG26" s="560"/>
      <c r="DH26" s="560"/>
      <c r="DI26" s="560"/>
      <c r="DJ26" s="560"/>
      <c r="DK26" s="560"/>
      <c r="DL26" s="560"/>
      <c r="DM26" s="560"/>
      <c r="DN26" s="242"/>
      <c r="DO26" s="242"/>
      <c r="DP26" s="560" t="s">
        <v>22</v>
      </c>
      <c r="DQ26" s="560"/>
      <c r="DR26" s="560"/>
      <c r="DS26" s="560"/>
      <c r="DT26" s="560"/>
      <c r="DU26" s="560"/>
      <c r="DV26" s="560"/>
      <c r="DW26" s="560"/>
      <c r="DX26" s="560"/>
      <c r="DY26" s="560"/>
      <c r="DZ26" s="560"/>
      <c r="EA26" s="560"/>
      <c r="EB26" s="560"/>
      <c r="EC26" s="560"/>
      <c r="ED26" s="560"/>
      <c r="EE26" s="560"/>
      <c r="EF26" s="560"/>
      <c r="EG26" s="560"/>
      <c r="EH26" s="560"/>
      <c r="EI26" s="560"/>
      <c r="EJ26" s="560"/>
      <c r="EK26" s="560"/>
      <c r="EL26" s="560"/>
      <c r="EM26" s="560"/>
      <c r="EN26" s="560"/>
      <c r="EO26" s="560"/>
      <c r="EP26" s="560"/>
      <c r="EQ26" s="560"/>
      <c r="ER26" s="560"/>
      <c r="ES26" s="560"/>
      <c r="ET26" s="560"/>
      <c r="EU26" s="560"/>
    </row>
    <row r="27" spans="1:155" ht="12.75" customHeight="1">
      <c r="B27" s="240" t="s">
        <v>45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580" t="s">
        <v>811</v>
      </c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0"/>
      <c r="AF27" s="580"/>
      <c r="AG27" s="580"/>
      <c r="AH27" s="580"/>
      <c r="AI27" s="580"/>
      <c r="AJ27" s="580"/>
      <c r="AK27" s="580"/>
      <c r="AL27" s="580"/>
      <c r="AM27" s="580"/>
      <c r="AN27" s="580"/>
      <c r="AO27" s="580"/>
      <c r="AP27" s="580"/>
      <c r="AQ27" s="580"/>
      <c r="AR27" s="580"/>
      <c r="AS27" s="580"/>
      <c r="AT27" s="580"/>
      <c r="AU27" s="580"/>
      <c r="AV27" s="580"/>
      <c r="AW27" s="335"/>
      <c r="AX27" s="335"/>
      <c r="AY27" s="559" t="s">
        <v>812</v>
      </c>
      <c r="AZ27" s="559"/>
      <c r="BA27" s="559"/>
      <c r="BB27" s="559"/>
      <c r="BC27" s="559"/>
      <c r="BD27" s="559"/>
      <c r="BE27" s="559"/>
      <c r="BF27" s="559"/>
      <c r="BG27" s="559"/>
      <c r="BH27" s="559"/>
      <c r="BI27" s="559"/>
      <c r="BJ27" s="559"/>
      <c r="BK27" s="559"/>
      <c r="BL27" s="559"/>
      <c r="BM27" s="559"/>
      <c r="BN27" s="559"/>
      <c r="BO27" s="559"/>
      <c r="BP27" s="559"/>
      <c r="BQ27" s="559"/>
      <c r="BR27" s="559"/>
      <c r="BS27" s="559"/>
      <c r="BT27" s="559"/>
      <c r="BU27" s="559"/>
      <c r="BV27" s="559"/>
      <c r="BW27" s="559"/>
      <c r="BX27" s="559"/>
      <c r="BY27" s="559"/>
      <c r="BZ27" s="559"/>
      <c r="CA27" s="559"/>
      <c r="CB27" s="559"/>
      <c r="CC27" s="559"/>
      <c r="CD27" s="559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</row>
    <row r="28" spans="1:155" ht="12.75" customHeight="1"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560" t="s">
        <v>46</v>
      </c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0"/>
      <c r="AK28" s="560"/>
      <c r="AL28" s="560"/>
      <c r="AM28" s="560"/>
      <c r="AN28" s="560"/>
      <c r="AO28" s="560"/>
      <c r="AP28" s="560"/>
      <c r="AQ28" s="560"/>
      <c r="AR28" s="560"/>
      <c r="AS28" s="560"/>
      <c r="AT28" s="560"/>
      <c r="AU28" s="560"/>
      <c r="AV28" s="560"/>
      <c r="AW28" s="240"/>
      <c r="AX28" s="240"/>
      <c r="AY28" s="531" t="s">
        <v>47</v>
      </c>
      <c r="AZ28" s="531"/>
      <c r="BA28" s="531"/>
      <c r="BB28" s="531"/>
      <c r="BC28" s="531"/>
      <c r="BD28" s="531"/>
      <c r="BE28" s="531"/>
      <c r="BF28" s="531"/>
      <c r="BG28" s="531"/>
      <c r="BH28" s="531"/>
      <c r="BI28" s="531"/>
      <c r="BJ28" s="531"/>
      <c r="BK28" s="531"/>
      <c r="BL28" s="531"/>
      <c r="BM28" s="531"/>
      <c r="BN28" s="531"/>
      <c r="BO28" s="531"/>
      <c r="BP28" s="531"/>
      <c r="BQ28" s="531"/>
      <c r="BR28" s="531"/>
      <c r="BS28" s="531"/>
      <c r="BT28" s="531"/>
      <c r="BU28" s="531"/>
      <c r="BV28" s="531"/>
      <c r="BW28" s="531"/>
      <c r="BX28" s="531"/>
      <c r="BY28" s="531"/>
      <c r="BZ28" s="531"/>
      <c r="CA28" s="531"/>
      <c r="CB28" s="531"/>
      <c r="CC28" s="531"/>
      <c r="CD28" s="531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 t="s">
        <v>230</v>
      </c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  <c r="DT28" s="240"/>
      <c r="DU28" s="240"/>
      <c r="DV28" s="240"/>
      <c r="DW28" s="240"/>
      <c r="DX28" s="240"/>
      <c r="DY28" s="240"/>
      <c r="DZ28" s="240"/>
      <c r="EA28" s="240"/>
      <c r="EB28" s="240"/>
      <c r="EC28" s="240"/>
      <c r="ED28" s="240"/>
      <c r="EE28" s="240"/>
      <c r="EF28" s="240"/>
      <c r="EG28" s="240"/>
      <c r="EH28" s="240"/>
      <c r="EI28" s="240"/>
      <c r="EJ28" s="240"/>
      <c r="EK28" s="240"/>
      <c r="EL28" s="240"/>
      <c r="EM28" s="240"/>
      <c r="EN28" s="240"/>
      <c r="EO28" s="240"/>
      <c r="EP28" s="240"/>
      <c r="EQ28" s="240"/>
      <c r="ER28" s="240"/>
      <c r="ES28" s="240"/>
      <c r="ET28" s="240"/>
      <c r="EU28" s="240"/>
    </row>
  </sheetData>
  <sheetProtection password="C461" sheet="1" objects="1" scenarios="1" formatCells="0" deleteColumns="0" deleteRows="0" selectLockedCells="1"/>
  <mergeCells count="48">
    <mergeCell ref="Q28:AV28"/>
    <mergeCell ref="AY28:CD28"/>
    <mergeCell ref="CT25:DM25"/>
    <mergeCell ref="DP25:EU25"/>
    <mergeCell ref="CT26:DM26"/>
    <mergeCell ref="DP26:EU26"/>
    <mergeCell ref="Q27:AV27"/>
    <mergeCell ref="AY27:CD27"/>
    <mergeCell ref="A21:G21"/>
    <mergeCell ref="I21:DK21"/>
    <mergeCell ref="DL21:EE21"/>
    <mergeCell ref="EF21:EY21"/>
    <mergeCell ref="A22:G22"/>
    <mergeCell ref="I22:DK22"/>
    <mergeCell ref="DL22:EE22"/>
    <mergeCell ref="EF22:EY22"/>
    <mergeCell ref="A19:G19"/>
    <mergeCell ref="I19:DK19"/>
    <mergeCell ref="DL19:EE19"/>
    <mergeCell ref="EF19:EY19"/>
    <mergeCell ref="A20:G20"/>
    <mergeCell ref="I20:DK20"/>
    <mergeCell ref="DL20:EE20"/>
    <mergeCell ref="EF20:EY20"/>
    <mergeCell ref="EF17:EY17"/>
    <mergeCell ref="A18:G18"/>
    <mergeCell ref="I18:DK18"/>
    <mergeCell ref="DL18:EE18"/>
    <mergeCell ref="EF18:EY18"/>
    <mergeCell ref="A17:G17"/>
    <mergeCell ref="I17:DK17"/>
    <mergeCell ref="DL17:EE17"/>
    <mergeCell ref="A15:G15"/>
    <mergeCell ref="A16:G16"/>
    <mergeCell ref="I16:DK16"/>
    <mergeCell ref="DL16:EE16"/>
    <mergeCell ref="EF16:EY16"/>
    <mergeCell ref="H15:DK15"/>
    <mergeCell ref="DL15:EE15"/>
    <mergeCell ref="EF15:EY15"/>
    <mergeCell ref="AB11:DX11"/>
    <mergeCell ref="AB12:DX12"/>
    <mergeCell ref="DR1:EY5"/>
    <mergeCell ref="EN7:EZ7"/>
    <mergeCell ref="A9:EY9"/>
    <mergeCell ref="BM10:CC10"/>
    <mergeCell ref="CD10:CG10"/>
    <mergeCell ref="CH10:CK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о расходовании субсидии</vt:lpstr>
      <vt:lpstr>о составе и количестве граждан</vt:lpstr>
      <vt:lpstr>о предоставлении услуг</vt:lpstr>
      <vt:lpstr>до 3-лет</vt:lpstr>
      <vt:lpstr>доп услуги</vt:lpstr>
      <vt:lpstr>о деятельности</vt:lpstr>
      <vt:lpstr>Мониторинг 1</vt:lpstr>
      <vt:lpstr>Мониторинг 2</vt:lpstr>
      <vt:lpstr>Мониторинг 3</vt:lpstr>
      <vt:lpstr>п4 (о достижении)</vt:lpstr>
      <vt:lpstr>п5 (о расходах)</vt:lpstr>
      <vt:lpstr>кол-во ПСУ</vt:lpstr>
      <vt:lpstr>6 Собес</vt:lpstr>
      <vt:lpstr>'до 3-лет'!Область_печати</vt:lpstr>
      <vt:lpstr>'о деятельности'!Область_печати</vt:lpstr>
      <vt:lpstr>'о предоставлении услуг'!Область_печати</vt:lpstr>
      <vt:lpstr>'о расходовании субсидии'!Область_печати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2019-10-18T10:22:33Z</dcterms:modified>
</cp:coreProperties>
</file>